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565"/>
  </bookViews>
  <sheets>
    <sheet name="סטודנטים תחום תשעז" sheetId="1" r:id="rId1"/>
  </sheets>
  <externalReferences>
    <externalReference r:id="rId2"/>
    <externalReference r:id="rId3"/>
  </externalReferences>
  <definedNames>
    <definedName name="_Key1" localSheetId="0" hidden="1">[1]FOREIGN!#REF!</definedName>
    <definedName name="_Key1" hidden="1">[1]FOREIGN!#REF!</definedName>
    <definedName name="_Order1" hidden="1">255</definedName>
    <definedName name="_Order2" hidden="1">255</definedName>
    <definedName name="_Parse_Out" hidden="1">'[2]T308-317'!$HG$10:$HP$19</definedName>
    <definedName name="_xlnm.Print_Area" localSheetId="0">'סטודנטים תחום תשעז'!$A$1:$K$99</definedName>
  </definedNames>
  <calcPr calcId="145621" calcMode="manual" concurrentCalc="0"/>
</workbook>
</file>

<file path=xl/calcChain.xml><?xml version="1.0" encoding="utf-8"?>
<calcChain xmlns="http://schemas.openxmlformats.org/spreadsheetml/2006/main">
  <c r="D86" i="1" l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E85" i="1"/>
  <c r="D85" i="1"/>
  <c r="C63" i="1"/>
  <c r="B63" i="1"/>
  <c r="C45" i="1"/>
  <c r="B45" i="1"/>
  <c r="C27" i="1"/>
  <c r="B27" i="1"/>
  <c r="B21" i="1"/>
  <c r="B39" i="1"/>
  <c r="B57" i="1"/>
  <c r="B75" i="1"/>
  <c r="B93" i="1"/>
  <c r="D21" i="1"/>
  <c r="D39" i="1"/>
  <c r="D57" i="1"/>
  <c r="D75" i="1"/>
  <c r="D93" i="1"/>
  <c r="F21" i="1"/>
  <c r="F39" i="1"/>
  <c r="F57" i="1"/>
  <c r="F75" i="1"/>
  <c r="F93" i="1"/>
  <c r="H93" i="1"/>
  <c r="H46" i="1"/>
  <c r="H47" i="1"/>
  <c r="H48" i="1"/>
  <c r="H49" i="1"/>
  <c r="I28" i="1"/>
  <c r="H28" i="1"/>
  <c r="J28" i="1"/>
  <c r="I29" i="1"/>
  <c r="H29" i="1"/>
  <c r="J29" i="1"/>
  <c r="I30" i="1"/>
  <c r="H30" i="1"/>
  <c r="J30" i="1"/>
  <c r="I31" i="1"/>
  <c r="H31" i="1"/>
  <c r="J31" i="1"/>
  <c r="I32" i="1"/>
  <c r="H32" i="1"/>
  <c r="J32" i="1"/>
  <c r="I33" i="1"/>
  <c r="H33" i="1"/>
  <c r="J33" i="1"/>
  <c r="I34" i="1"/>
  <c r="H34" i="1"/>
  <c r="J34" i="1"/>
  <c r="I35" i="1"/>
  <c r="H35" i="1"/>
  <c r="J35" i="1"/>
  <c r="I36" i="1"/>
  <c r="H36" i="1"/>
  <c r="J36" i="1"/>
  <c r="I37" i="1"/>
  <c r="H37" i="1"/>
  <c r="J37" i="1"/>
  <c r="I38" i="1"/>
  <c r="H38" i="1"/>
  <c r="J38" i="1"/>
  <c r="I10" i="1"/>
  <c r="H10" i="1"/>
  <c r="J10" i="1"/>
  <c r="I11" i="1"/>
  <c r="H11" i="1"/>
  <c r="J11" i="1"/>
  <c r="I12" i="1"/>
  <c r="H12" i="1"/>
  <c r="J12" i="1"/>
  <c r="I13" i="1"/>
  <c r="H13" i="1"/>
  <c r="J13" i="1"/>
  <c r="I14" i="1"/>
  <c r="H14" i="1"/>
  <c r="J14" i="1"/>
  <c r="I15" i="1"/>
  <c r="H15" i="1"/>
  <c r="J15" i="1"/>
  <c r="I16" i="1"/>
  <c r="H16" i="1"/>
  <c r="J16" i="1"/>
  <c r="I17" i="1"/>
  <c r="H17" i="1"/>
  <c r="J17" i="1"/>
  <c r="I18" i="1"/>
  <c r="H18" i="1"/>
  <c r="J18" i="1"/>
  <c r="I19" i="1"/>
  <c r="H19" i="1"/>
  <c r="J19" i="1"/>
  <c r="I20" i="1"/>
  <c r="H20" i="1"/>
  <c r="J20" i="1"/>
  <c r="E21" i="1"/>
  <c r="E75" i="1"/>
  <c r="G75" i="1"/>
  <c r="C75" i="1"/>
  <c r="I75" i="1"/>
  <c r="H75" i="1"/>
  <c r="B85" i="1"/>
  <c r="B84" i="1"/>
  <c r="F87" i="1"/>
  <c r="B87" i="1"/>
  <c r="H87" i="1"/>
  <c r="C87" i="1"/>
  <c r="G87" i="1"/>
  <c r="I87" i="1"/>
  <c r="J87" i="1"/>
  <c r="F86" i="1"/>
  <c r="B86" i="1"/>
  <c r="H86" i="1"/>
  <c r="D81" i="1"/>
  <c r="B81" i="1"/>
  <c r="F81" i="1"/>
  <c r="H81" i="1"/>
  <c r="G82" i="1"/>
  <c r="G83" i="1"/>
  <c r="G84" i="1"/>
  <c r="G85" i="1"/>
  <c r="G86" i="1"/>
  <c r="G88" i="1"/>
  <c r="G89" i="1"/>
  <c r="G90" i="1"/>
  <c r="G91" i="1"/>
  <c r="G92" i="1"/>
  <c r="F82" i="1"/>
  <c r="F83" i="1"/>
  <c r="F84" i="1"/>
  <c r="F85" i="1"/>
  <c r="F88" i="1"/>
  <c r="F89" i="1"/>
  <c r="F90" i="1"/>
  <c r="F91" i="1"/>
  <c r="F92" i="1"/>
  <c r="E82" i="1"/>
  <c r="E83" i="1"/>
  <c r="E84" i="1"/>
  <c r="D82" i="1"/>
  <c r="D83" i="1"/>
  <c r="D84" i="1"/>
  <c r="C82" i="1"/>
  <c r="C83" i="1"/>
  <c r="C84" i="1"/>
  <c r="C85" i="1"/>
  <c r="C86" i="1"/>
  <c r="C88" i="1"/>
  <c r="C89" i="1"/>
  <c r="C90" i="1"/>
  <c r="C91" i="1"/>
  <c r="C92" i="1"/>
  <c r="B92" i="1"/>
  <c r="B91" i="1"/>
  <c r="B90" i="1"/>
  <c r="B89" i="1"/>
  <c r="B88" i="1"/>
  <c r="B83" i="1"/>
  <c r="B82" i="1"/>
  <c r="H70" i="1"/>
  <c r="I70" i="1"/>
  <c r="J70" i="1"/>
  <c r="C21" i="1"/>
  <c r="C39" i="1"/>
  <c r="C57" i="1"/>
  <c r="C93" i="1"/>
  <c r="E39" i="1"/>
  <c r="E57" i="1"/>
  <c r="E93" i="1"/>
  <c r="G21" i="1"/>
  <c r="G39" i="1"/>
  <c r="G57" i="1"/>
  <c r="G93" i="1"/>
  <c r="I93" i="1"/>
  <c r="J93" i="1"/>
  <c r="I92" i="1"/>
  <c r="H92" i="1"/>
  <c r="J92" i="1"/>
  <c r="I91" i="1"/>
  <c r="H91" i="1"/>
  <c r="J91" i="1"/>
  <c r="I90" i="1"/>
  <c r="H90" i="1"/>
  <c r="J90" i="1"/>
  <c r="I89" i="1"/>
  <c r="H89" i="1"/>
  <c r="J89" i="1"/>
  <c r="I88" i="1"/>
  <c r="H88" i="1"/>
  <c r="J88" i="1"/>
  <c r="I86" i="1"/>
  <c r="J86" i="1"/>
  <c r="I85" i="1"/>
  <c r="H85" i="1"/>
  <c r="J85" i="1"/>
  <c r="I84" i="1"/>
  <c r="H84" i="1"/>
  <c r="J84" i="1"/>
  <c r="I83" i="1"/>
  <c r="H83" i="1"/>
  <c r="J83" i="1"/>
  <c r="I82" i="1"/>
  <c r="H82" i="1"/>
  <c r="J82" i="1"/>
  <c r="C81" i="1"/>
  <c r="E81" i="1"/>
  <c r="G81" i="1"/>
  <c r="I81" i="1"/>
  <c r="J81" i="1"/>
  <c r="J75" i="1"/>
  <c r="I64" i="1"/>
  <c r="H64" i="1"/>
  <c r="J64" i="1"/>
  <c r="I63" i="1"/>
  <c r="H63" i="1"/>
  <c r="J63" i="1"/>
  <c r="I57" i="1"/>
  <c r="H57" i="1"/>
  <c r="J57" i="1"/>
  <c r="I56" i="1"/>
  <c r="H56" i="1"/>
  <c r="J56" i="1"/>
  <c r="I55" i="1"/>
  <c r="H55" i="1"/>
  <c r="J55" i="1"/>
  <c r="I54" i="1"/>
  <c r="H54" i="1"/>
  <c r="J54" i="1"/>
  <c r="I53" i="1"/>
  <c r="H53" i="1"/>
  <c r="J53" i="1"/>
  <c r="I52" i="1"/>
  <c r="H52" i="1"/>
  <c r="J52" i="1"/>
  <c r="I51" i="1"/>
  <c r="H51" i="1"/>
  <c r="J51" i="1"/>
  <c r="I50" i="1"/>
  <c r="H50" i="1"/>
  <c r="I49" i="1"/>
  <c r="J49" i="1"/>
  <c r="I48" i="1"/>
  <c r="J48" i="1"/>
  <c r="I47" i="1"/>
  <c r="J47" i="1"/>
  <c r="I46" i="1"/>
  <c r="J46" i="1"/>
  <c r="I45" i="1"/>
  <c r="H45" i="1"/>
  <c r="J45" i="1"/>
  <c r="I39" i="1"/>
  <c r="H39" i="1"/>
  <c r="J39" i="1"/>
  <c r="I27" i="1"/>
  <c r="H27" i="1"/>
  <c r="J27" i="1"/>
  <c r="I21" i="1"/>
  <c r="H21" i="1"/>
  <c r="J21" i="1"/>
  <c r="I9" i="1"/>
  <c r="H9" i="1"/>
  <c r="J9" i="1"/>
</calcChain>
</file>

<file path=xl/sharedStrings.xml><?xml version="1.0" encoding="utf-8"?>
<sst xmlns="http://schemas.openxmlformats.org/spreadsheetml/2006/main" count="286" uniqueCount="61">
  <si>
    <t>תואר ראשון</t>
  </si>
  <si>
    <t>אוניברסיטאות</t>
  </si>
  <si>
    <t>מכללות אקדמיות</t>
  </si>
  <si>
    <t>מכללות אקדמיות לחינוך</t>
  </si>
  <si>
    <t>סה"כ</t>
  </si>
  <si>
    <t>מזה: נשים</t>
  </si>
  <si>
    <t>% נשים</t>
  </si>
  <si>
    <t xml:space="preserve"> מדעי הרוח</t>
  </si>
  <si>
    <t>חינוך</t>
  </si>
  <si>
    <t xml:space="preserve"> מדעי החברה</t>
  </si>
  <si>
    <t>עסקים ומדעי הניהול</t>
  </si>
  <si>
    <t>משפטים</t>
  </si>
  <si>
    <t>רפואה</t>
  </si>
  <si>
    <t>מקצועות עזר רפואיים</t>
  </si>
  <si>
    <t>מתמטיקה, סטטיסטיקה ומדעי המחשב</t>
  </si>
  <si>
    <t>המדעים הפיסיקליים</t>
  </si>
  <si>
    <t>המדעים הביולוגיים</t>
  </si>
  <si>
    <t>חקלאות</t>
  </si>
  <si>
    <t>הנדסה ואדריכלות</t>
  </si>
  <si>
    <t>תואר שני</t>
  </si>
  <si>
    <t>תואר שלישי</t>
  </si>
  <si>
    <t>תעודה</t>
  </si>
  <si>
    <t>מקור: למ"ס</t>
  </si>
  <si>
    <t>Total</t>
  </si>
  <si>
    <t>Universities</t>
  </si>
  <si>
    <t>Academic Colleges</t>
  </si>
  <si>
    <t>Thereof: women</t>
  </si>
  <si>
    <t>Percentage of women</t>
  </si>
  <si>
    <t>Education and teacher training</t>
  </si>
  <si>
    <t>Social sciences</t>
  </si>
  <si>
    <t>Business and management</t>
  </si>
  <si>
    <t>Law</t>
  </si>
  <si>
    <t>Medicine</t>
  </si>
  <si>
    <t>Para-medical studies</t>
  </si>
  <si>
    <t>Mathematics, statistics and computer sciences</t>
  </si>
  <si>
    <t>Physical sciences</t>
  </si>
  <si>
    <t>Biological sciences</t>
  </si>
  <si>
    <t>Agriculture</t>
  </si>
  <si>
    <t>Engineering and architecture</t>
  </si>
  <si>
    <t>Humanities</t>
  </si>
  <si>
    <t>Bachelor's degree</t>
  </si>
  <si>
    <t>Master's degree</t>
  </si>
  <si>
    <t>Doctorate</t>
  </si>
  <si>
    <t>Diploma</t>
  </si>
  <si>
    <t>לוח 13:</t>
  </si>
  <si>
    <t>Notes:</t>
  </si>
  <si>
    <t>appearing in the Students File of the universities.</t>
  </si>
  <si>
    <t>Source: C.B.S</t>
  </si>
  <si>
    <t>הערות:</t>
  </si>
  <si>
    <t xml:space="preserve">נתוני האוניברסיטאות כוללים סטודנטים שלמדו במכללות באחריות אוניברסיטאית ומופיעים בקובצי </t>
  </si>
  <si>
    <t>הסטודנטים של המוסד האוניברסיטאי האחראי אקדמית למכללה.</t>
  </si>
  <si>
    <t>Table 13:</t>
  </si>
  <si>
    <t xml:space="preserve">Students in Institutions of Higher Education </t>
  </si>
  <si>
    <t xml:space="preserve">סטודנטים במוסדות להשכלה גבוהה </t>
  </si>
  <si>
    <t>Academic Colleges of Education</t>
  </si>
  <si>
    <t>Universities data includes students in Academic tracks under university auspices</t>
  </si>
  <si>
    <t>מדעי החברה</t>
  </si>
  <si>
    <t>מתשע"ו נתוני אריאל כלולים בתוך נתוני האוניברסיטאות.</t>
  </si>
  <si>
    <t>Since 2015/16 data on Ariel University is included with the data on universities.</t>
  </si>
  <si>
    <t>לפי תחום, תואר,סוג מוסד ומין, תשע"ז</t>
  </si>
  <si>
    <t>by Field of Study, Level of Degree, Type of Institution and Sex,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</si>
</sst>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_ * #,##0_ ;_ * \-#,##0_ ;_ * &quot;-&quot;??_ ;_ @_ "/>
    <numFmt numFmtId="168" formatCode="#,##0.0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sz val="10"/>
      <name val="David"/>
      <family val="2"/>
      <charset val="177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  <charset val="177"/>
    </font>
    <font>
      <sz val="12"/>
      <name val="Courier"/>
      <family val="3"/>
      <charset val="177"/>
    </font>
    <font>
      <sz val="8"/>
      <name val="Arial"/>
      <family val="2"/>
      <scheme val="minor"/>
    </font>
    <font>
      <b/>
      <sz val="9"/>
      <name val="Times New Roman"/>
      <family val="1"/>
      <charset val="177"/>
    </font>
    <font>
      <b/>
      <sz val="8"/>
      <name val="Arial"/>
      <family val="2"/>
      <scheme val="minor"/>
    </font>
    <font>
      <sz val="8"/>
      <color indexed="10"/>
      <name val="Arial"/>
      <family val="2"/>
      <scheme val="minor"/>
    </font>
    <font>
      <b/>
      <sz val="8"/>
      <color indexed="10"/>
      <name val="Arial"/>
      <family val="2"/>
      <scheme val="minor"/>
    </font>
    <font>
      <sz val="11"/>
      <color indexed="8"/>
      <name val="Times New Roman"/>
      <family val="1"/>
      <charset val="177"/>
    </font>
    <font>
      <b/>
      <sz val="12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7" fillId="0" borderId="0" applyFont="0" applyFill="0" applyBorder="0" applyAlignment="0" applyProtection="0"/>
    <xf numFmtId="0" fontId="1" fillId="0" borderId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1" fillId="0" borderId="0" applyFont="0"/>
    <xf numFmtId="0" fontId="1" fillId="0" borderId="0"/>
    <xf numFmtId="9" fontId="7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2" applyFont="1"/>
    <xf numFmtId="3" fontId="3" fillId="0" borderId="0" xfId="2" applyNumberFormat="1" applyFont="1" applyFill="1" applyBorder="1"/>
    <xf numFmtId="3" fontId="4" fillId="0" borderId="0" xfId="2" applyNumberFormat="1" applyFont="1" applyBorder="1"/>
    <xf numFmtId="3" fontId="3" fillId="0" borderId="0" xfId="2" applyNumberFormat="1" applyFont="1" applyBorder="1"/>
    <xf numFmtId="3" fontId="3" fillId="0" borderId="1" xfId="2" applyNumberFormat="1" applyFont="1" applyBorder="1"/>
    <xf numFmtId="3" fontId="3" fillId="0" borderId="1" xfId="2" applyNumberFormat="1" applyFont="1" applyFill="1" applyBorder="1"/>
    <xf numFmtId="3" fontId="3" fillId="0" borderId="1" xfId="2" applyNumberFormat="1" applyFont="1" applyBorder="1" applyAlignment="1">
      <alignment horizontal="right" readingOrder="2"/>
    </xf>
    <xf numFmtId="3" fontId="6" fillId="0" borderId="0" xfId="2" applyNumberFormat="1" applyFont="1" applyFill="1" applyBorder="1" applyAlignment="1" applyProtection="1"/>
    <xf numFmtId="3" fontId="4" fillId="0" borderId="0" xfId="2" applyNumberFormat="1" applyFont="1"/>
    <xf numFmtId="164" fontId="4" fillId="0" borderId="0" xfId="3" applyFont="1" applyBorder="1"/>
    <xf numFmtId="165" fontId="3" fillId="0" borderId="0" xfId="2" applyNumberFormat="1" applyFont="1" applyBorder="1"/>
    <xf numFmtId="166" fontId="4" fillId="0" borderId="0" xfId="1" applyNumberFormat="1" applyFont="1" applyBorder="1"/>
    <xf numFmtId="3" fontId="4" fillId="0" borderId="0" xfId="2" applyNumberFormat="1" applyFont="1" applyFill="1" applyBorder="1"/>
    <xf numFmtId="167" fontId="4" fillId="0" borderId="0" xfId="3" applyNumberFormat="1" applyFont="1" applyBorder="1"/>
    <xf numFmtId="3" fontId="6" fillId="2" borderId="0" xfId="2" applyNumberFormat="1" applyFont="1" applyFill="1" applyBorder="1" applyAlignment="1" applyProtection="1"/>
    <xf numFmtId="3" fontId="3" fillId="2" borderId="0" xfId="2" applyNumberFormat="1" applyFont="1" applyFill="1" applyBorder="1"/>
    <xf numFmtId="167" fontId="3" fillId="2" borderId="0" xfId="3" applyNumberFormat="1" applyFont="1" applyFill="1" applyBorder="1"/>
    <xf numFmtId="165" fontId="3" fillId="2" borderId="0" xfId="2" applyNumberFormat="1" applyFont="1" applyFill="1" applyBorder="1"/>
    <xf numFmtId="166" fontId="3" fillId="0" borderId="0" xfId="1" applyNumberFormat="1" applyFont="1" applyFill="1" applyBorder="1"/>
    <xf numFmtId="3" fontId="8" fillId="0" borderId="0" xfId="2" applyNumberFormat="1" applyFont="1" applyBorder="1"/>
    <xf numFmtId="3" fontId="9" fillId="0" borderId="0" xfId="2" applyNumberFormat="1" applyFont="1" applyFill="1" applyBorder="1"/>
    <xf numFmtId="165" fontId="9" fillId="0" borderId="0" xfId="2" applyNumberFormat="1" applyFont="1" applyBorder="1"/>
    <xf numFmtId="166" fontId="10" fillId="0" borderId="0" xfId="1" applyNumberFormat="1" applyFont="1" applyBorder="1"/>
    <xf numFmtId="167" fontId="10" fillId="0" borderId="0" xfId="3" applyNumberFormat="1" applyFont="1" applyBorder="1"/>
    <xf numFmtId="9" fontId="8" fillId="0" borderId="0" xfId="4" applyFont="1" applyBorder="1"/>
    <xf numFmtId="165" fontId="4" fillId="0" borderId="0" xfId="4" applyNumberFormat="1" applyFont="1" applyBorder="1"/>
    <xf numFmtId="165" fontId="3" fillId="0" borderId="0" xfId="2" applyNumberFormat="1" applyFont="1" applyFill="1" applyBorder="1"/>
    <xf numFmtId="9" fontId="4" fillId="0" borderId="0" xfId="4" applyFont="1" applyBorder="1"/>
    <xf numFmtId="165" fontId="3" fillId="0" borderId="0" xfId="4" applyNumberFormat="1" applyFont="1" applyFill="1" applyBorder="1"/>
    <xf numFmtId="3" fontId="9" fillId="0" borderId="0" xfId="2" applyNumberFormat="1" applyFont="1" applyBorder="1"/>
    <xf numFmtId="3" fontId="3" fillId="0" borderId="0" xfId="2" applyNumberFormat="1" applyFont="1" applyBorder="1" applyAlignment="1">
      <alignment horizontal="right" readingOrder="2"/>
    </xf>
    <xf numFmtId="0" fontId="12" fillId="0" borderId="1" xfId="7" applyFont="1" applyBorder="1" applyAlignment="1">
      <alignment horizontal="center" wrapText="1"/>
    </xf>
    <xf numFmtId="0" fontId="12" fillId="0" borderId="1" xfId="7" applyFont="1" applyBorder="1" applyAlignment="1">
      <alignment horizontal="center" wrapText="1" readingOrder="2"/>
    </xf>
    <xf numFmtId="0" fontId="13" fillId="0" borderId="0" xfId="0" applyFont="1" applyAlignment="1" applyProtection="1">
      <alignment horizontal="left" vertical="center" wrapText="1"/>
    </xf>
    <xf numFmtId="3" fontId="14" fillId="0" borderId="0" xfId="2" applyNumberFormat="1" applyFont="1" applyFill="1" applyBorder="1"/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3" fontId="14" fillId="3" borderId="0" xfId="2" applyNumberFormat="1" applyFont="1" applyFill="1" applyBorder="1"/>
    <xf numFmtId="3" fontId="15" fillId="0" borderId="0" xfId="2" applyNumberFormat="1" applyFont="1" applyBorder="1"/>
    <xf numFmtId="3" fontId="16" fillId="0" borderId="0" xfId="2" applyNumberFormat="1" applyFont="1" applyFill="1" applyBorder="1"/>
    <xf numFmtId="3" fontId="16" fillId="0" borderId="0" xfId="2" applyNumberFormat="1" applyFont="1" applyBorder="1"/>
    <xf numFmtId="3" fontId="12" fillId="0" borderId="0" xfId="2" applyNumberFormat="1" applyFont="1" applyBorder="1"/>
    <xf numFmtId="168" fontId="12" fillId="0" borderId="0" xfId="2" applyNumberFormat="1" applyFont="1" applyBorder="1"/>
    <xf numFmtId="3" fontId="14" fillId="0" borderId="0" xfId="2" applyNumberFormat="1" applyFont="1" applyBorder="1"/>
    <xf numFmtId="168" fontId="14" fillId="0" borderId="0" xfId="2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 applyAlignment="1">
      <alignment horizontal="right"/>
    </xf>
    <xf numFmtId="0" fontId="12" fillId="0" borderId="0" xfId="0" applyFont="1" applyFill="1" applyBorder="1"/>
    <xf numFmtId="0" fontId="12" fillId="0" borderId="0" xfId="0" applyFont="1" applyBorder="1"/>
    <xf numFmtId="3" fontId="2" fillId="0" borderId="0" xfId="2" applyNumberFormat="1" applyFont="1" applyBorder="1"/>
    <xf numFmtId="0" fontId="17" fillId="0" borderId="0" xfId="6" applyFont="1" applyFill="1" applyAlignment="1" applyProtection="1"/>
    <xf numFmtId="0" fontId="18" fillId="0" borderId="0" xfId="0" applyFont="1"/>
    <xf numFmtId="0" fontId="19" fillId="0" borderId="0" xfId="0" applyFont="1" applyFill="1" applyBorder="1"/>
    <xf numFmtId="165" fontId="19" fillId="0" borderId="0" xfId="4" applyNumberFormat="1" applyFont="1" applyFill="1" applyBorder="1"/>
    <xf numFmtId="3" fontId="19" fillId="0" borderId="0" xfId="0" applyNumberFormat="1" applyFont="1" applyFill="1" applyBorder="1"/>
    <xf numFmtId="3" fontId="20" fillId="0" borderId="0" xfId="0" applyNumberFormat="1" applyFont="1" applyFill="1" applyBorder="1"/>
    <xf numFmtId="0" fontId="19" fillId="0" borderId="0" xfId="0" applyFont="1" applyFill="1"/>
    <xf numFmtId="0" fontId="21" fillId="0" borderId="0" xfId="0" applyFont="1" applyFill="1" applyBorder="1"/>
    <xf numFmtId="166" fontId="4" fillId="0" borderId="0" xfId="3" applyNumberFormat="1" applyFont="1" applyBorder="1"/>
    <xf numFmtId="0" fontId="21" fillId="4" borderId="0" xfId="6" applyFont="1" applyFill="1"/>
    <xf numFmtId="164" fontId="4" fillId="0" borderId="0" xfId="1" applyFont="1" applyBorder="1"/>
    <xf numFmtId="167" fontId="7" fillId="0" borderId="0" xfId="1" applyNumberFormat="1" applyFont="1" applyBorder="1"/>
    <xf numFmtId="0" fontId="2" fillId="0" borderId="0" xfId="2" applyFont="1" applyFill="1"/>
    <xf numFmtId="1" fontId="0" fillId="0" borderId="0" xfId="0" applyNumberFormat="1"/>
    <xf numFmtId="3" fontId="3" fillId="0" borderId="1" xfId="2" applyNumberFormat="1" applyFont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3" fontId="5" fillId="0" borderId="2" xfId="2" applyNumberFormat="1" applyFont="1" applyBorder="1" applyAlignment="1">
      <alignment horizontal="center" vertical="center"/>
    </xf>
    <xf numFmtId="3" fontId="5" fillId="0" borderId="0" xfId="2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67" fontId="12" fillId="0" borderId="0" xfId="1" applyNumberFormat="1" applyFont="1" applyBorder="1"/>
    <xf numFmtId="167" fontId="12" fillId="0" borderId="0" xfId="1" applyNumberFormat="1" applyFont="1" applyFill="1" applyBorder="1"/>
  </cellXfs>
  <cellStyles count="9">
    <cellStyle name="Comma" xfId="1" builtinId="3"/>
    <cellStyle name="Comma 2" xfId="3"/>
    <cellStyle name="Normal" xfId="0" builtinId="0"/>
    <cellStyle name="Normal 2" xfId="2"/>
    <cellStyle name="Normal 3" xfId="5"/>
    <cellStyle name="Normal_Tables301-307" xfId="6"/>
    <cellStyle name="Normal_נשים בהג_שדולת הנשים" xfId="7"/>
    <cellStyle name="Percent 2" xfId="4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otef/&#1505;&#1496;&#1493;&#1491;&#1504;&#1496;&#1497;&#1501;%20&#1497;&#1513;&#1512;&#1488;&#1500;&#1497;&#1501;%20&#1489;&#1495;&#1493;&#1500;_&#1493;&#1514;&#151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ALIT/DATA/T308-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בלי תואר שלישי בארה&quot;ב"/>
      <sheetName val="ארהב_אנגליה"/>
      <sheetName val="FOREIG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לוח 3.8"/>
      <sheetName val="לוח 3.9"/>
      <sheetName val="לוח 3.10"/>
      <sheetName val="לוח 3.11"/>
      <sheetName val="לוח 3.12"/>
      <sheetName val="לוח 3.17"/>
      <sheetName val="לוח 3.18"/>
      <sheetName val="תרשים 1.8-מעודכן"/>
      <sheetName val="תרשים 1.8"/>
      <sheetName val="לוחות 2;1"/>
      <sheetName val="Current"/>
      <sheetName val="T1.9"/>
      <sheetName val="T1.8"/>
      <sheetName val="T1.14"/>
      <sheetName val="T1.12"/>
      <sheetName val="T1.10"/>
      <sheetName val="OPEN3"/>
      <sheetName val="OPEN2"/>
      <sheetName val="OPEN1"/>
      <sheetName val="MOSAD2"/>
      <sheetName val="MOSAD1"/>
      <sheetName val="MOSAD"/>
      <sheetName val="INDEXAM5"/>
      <sheetName val="מזל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rightToLeft="1" tabSelected="1" zoomScaleNormal="100" workbookViewId="0">
      <selection activeCell="B73" sqref="B73"/>
    </sheetView>
  </sheetViews>
  <sheetFormatPr defaultColWidth="9" defaultRowHeight="15.95" customHeight="1" x14ac:dyDescent="0.2"/>
  <cols>
    <col min="1" max="1" width="23.125" style="4" customWidth="1"/>
    <col min="2" max="6" width="10.625" style="3" customWidth="1"/>
    <col min="7" max="7" width="12.125" style="3" customWidth="1"/>
    <col min="8" max="9" width="10.625" style="2" customWidth="1"/>
    <col min="10" max="10" width="10.625" style="4" customWidth="1"/>
    <col min="11" max="11" width="29.25" style="3" customWidth="1"/>
    <col min="12" max="12" width="9.125" style="3" bestFit="1" customWidth="1"/>
    <col min="13" max="16384" width="9" style="3"/>
  </cols>
  <sheetData>
    <row r="1" spans="1:15" ht="15.95" customHeight="1" x14ac:dyDescent="0.25">
      <c r="A1" s="64" t="s">
        <v>44</v>
      </c>
      <c r="H1" s="53"/>
      <c r="K1" s="51" t="s">
        <v>51</v>
      </c>
    </row>
    <row r="2" spans="1:15" ht="15.95" customHeight="1" x14ac:dyDescent="0.2">
      <c r="A2" s="1" t="s">
        <v>53</v>
      </c>
      <c r="K2" s="51" t="s">
        <v>52</v>
      </c>
    </row>
    <row r="3" spans="1:15" ht="15.95" customHeight="1" x14ac:dyDescent="0.2">
      <c r="A3" s="1" t="s">
        <v>59</v>
      </c>
      <c r="K3" s="51" t="s">
        <v>60</v>
      </c>
    </row>
    <row r="4" spans="1:15" ht="15.95" customHeight="1" x14ac:dyDescent="0.25">
      <c r="K4" s="52"/>
    </row>
    <row r="5" spans="1:15" s="4" customFormat="1" ht="15.95" customHeight="1" x14ac:dyDescent="0.2">
      <c r="A5" s="68" t="s">
        <v>0</v>
      </c>
      <c r="B5" s="71" t="s">
        <v>1</v>
      </c>
      <c r="C5" s="71"/>
      <c r="D5" s="71" t="s">
        <v>2</v>
      </c>
      <c r="E5" s="71"/>
      <c r="F5" s="71" t="s">
        <v>3</v>
      </c>
      <c r="G5" s="71"/>
      <c r="H5" s="72" t="s">
        <v>4</v>
      </c>
      <c r="I5" s="72"/>
      <c r="J5" s="72"/>
      <c r="K5" s="68" t="s">
        <v>40</v>
      </c>
    </row>
    <row r="6" spans="1:15" s="4" customFormat="1" ht="15.95" customHeight="1" x14ac:dyDescent="0.2">
      <c r="A6" s="69"/>
      <c r="B6" s="66" t="s">
        <v>24</v>
      </c>
      <c r="C6" s="66"/>
      <c r="D6" s="66" t="s">
        <v>25</v>
      </c>
      <c r="E6" s="66"/>
      <c r="F6" s="66" t="s">
        <v>54</v>
      </c>
      <c r="G6" s="66"/>
      <c r="H6" s="67" t="s">
        <v>23</v>
      </c>
      <c r="I6" s="67"/>
      <c r="J6" s="67"/>
      <c r="K6" s="69"/>
    </row>
    <row r="7" spans="1:15" s="4" customFormat="1" ht="15.95" customHeight="1" x14ac:dyDescent="0.2">
      <c r="A7" s="69"/>
      <c r="B7" s="4" t="s">
        <v>4</v>
      </c>
      <c r="C7" s="4" t="s">
        <v>5</v>
      </c>
      <c r="D7" s="4" t="s">
        <v>4</v>
      </c>
      <c r="E7" s="4" t="s">
        <v>5</v>
      </c>
      <c r="F7" s="4" t="s">
        <v>4</v>
      </c>
      <c r="G7" s="4" t="s">
        <v>5</v>
      </c>
      <c r="H7" s="2" t="s">
        <v>4</v>
      </c>
      <c r="I7" s="2" t="s">
        <v>5</v>
      </c>
      <c r="J7" s="31" t="s">
        <v>6</v>
      </c>
      <c r="K7" s="69"/>
    </row>
    <row r="8" spans="1:15" s="4" customFormat="1" ht="24.75" customHeight="1" x14ac:dyDescent="0.2">
      <c r="A8" s="70"/>
      <c r="B8" s="32" t="s">
        <v>23</v>
      </c>
      <c r="C8" s="32" t="s">
        <v>26</v>
      </c>
      <c r="D8" s="32" t="s">
        <v>23</v>
      </c>
      <c r="E8" s="32" t="s">
        <v>26</v>
      </c>
      <c r="F8" s="32" t="s">
        <v>23</v>
      </c>
      <c r="G8" s="32" t="s">
        <v>26</v>
      </c>
      <c r="H8" s="32" t="s">
        <v>23</v>
      </c>
      <c r="I8" s="32" t="s">
        <v>26</v>
      </c>
      <c r="J8" s="33" t="s">
        <v>27</v>
      </c>
      <c r="K8" s="70"/>
      <c r="N8"/>
      <c r="O8" s="65"/>
    </row>
    <row r="9" spans="1:15" ht="15.95" customHeight="1" x14ac:dyDescent="0.2">
      <c r="A9" s="8" t="s">
        <v>7</v>
      </c>
      <c r="B9" s="9">
        <v>10016</v>
      </c>
      <c r="C9" s="9">
        <v>5968</v>
      </c>
      <c r="D9" s="12">
        <v>7173</v>
      </c>
      <c r="E9" s="3">
        <v>4938</v>
      </c>
      <c r="F9" s="10">
        <v>0</v>
      </c>
      <c r="G9" s="10">
        <v>0</v>
      </c>
      <c r="H9" s="2">
        <f t="shared" ref="H9:I21" si="0">SUM(B9,D9,F9)</f>
        <v>17189</v>
      </c>
      <c r="I9" s="2">
        <f t="shared" si="0"/>
        <v>10906</v>
      </c>
      <c r="J9" s="11">
        <f t="shared" ref="J9:J21" si="1">I9/H9</f>
        <v>0.63447553668043521</v>
      </c>
      <c r="K9" s="36" t="s">
        <v>39</v>
      </c>
      <c r="L9" s="12"/>
      <c r="N9"/>
      <c r="O9" s="65"/>
    </row>
    <row r="10" spans="1:15" ht="15.95" customHeight="1" x14ac:dyDescent="0.2">
      <c r="A10" s="8" t="s">
        <v>8</v>
      </c>
      <c r="B10" s="9">
        <v>1472</v>
      </c>
      <c r="C10" s="9">
        <v>1197</v>
      </c>
      <c r="D10" s="12">
        <v>5210</v>
      </c>
      <c r="E10" s="13">
        <v>4369</v>
      </c>
      <c r="F10" s="14">
        <v>25678</v>
      </c>
      <c r="G10" s="14">
        <v>20164</v>
      </c>
      <c r="H10" s="2">
        <f t="shared" si="0"/>
        <v>32360</v>
      </c>
      <c r="I10" s="2">
        <f t="shared" si="0"/>
        <v>25730</v>
      </c>
      <c r="J10" s="11">
        <f t="shared" si="1"/>
        <v>0.79511742892459825</v>
      </c>
      <c r="K10" s="37" t="s">
        <v>28</v>
      </c>
      <c r="L10" s="12"/>
      <c r="N10"/>
      <c r="O10" s="65"/>
    </row>
    <row r="11" spans="1:15" ht="15.95" customHeight="1" x14ac:dyDescent="0.2">
      <c r="A11" s="8" t="s">
        <v>9</v>
      </c>
      <c r="B11" s="9">
        <v>16728</v>
      </c>
      <c r="C11" s="9">
        <v>11097</v>
      </c>
      <c r="D11" s="12">
        <v>18931</v>
      </c>
      <c r="E11" s="3">
        <v>13338</v>
      </c>
      <c r="F11" s="10">
        <v>0</v>
      </c>
      <c r="G11" s="10">
        <v>0</v>
      </c>
      <c r="H11" s="2">
        <f t="shared" si="0"/>
        <v>35659</v>
      </c>
      <c r="I11" s="2">
        <f t="shared" si="0"/>
        <v>24435</v>
      </c>
      <c r="J11" s="11">
        <f t="shared" si="1"/>
        <v>0.68524075268515661</v>
      </c>
      <c r="K11" s="37" t="s">
        <v>29</v>
      </c>
      <c r="L11" s="12"/>
      <c r="N11"/>
      <c r="O11" s="65"/>
    </row>
    <row r="12" spans="1:15" ht="15.95" customHeight="1" x14ac:dyDescent="0.2">
      <c r="A12" s="8" t="s">
        <v>10</v>
      </c>
      <c r="B12" s="9">
        <v>2583</v>
      </c>
      <c r="C12" s="9">
        <v>1556</v>
      </c>
      <c r="D12" s="12">
        <v>15848</v>
      </c>
      <c r="E12" s="3">
        <v>9274</v>
      </c>
      <c r="F12" s="10">
        <v>0</v>
      </c>
      <c r="G12" s="10">
        <v>0</v>
      </c>
      <c r="H12" s="2">
        <f t="shared" si="0"/>
        <v>18431</v>
      </c>
      <c r="I12" s="2">
        <f t="shared" si="0"/>
        <v>10830</v>
      </c>
      <c r="J12" s="11">
        <f t="shared" si="1"/>
        <v>0.58759698334328037</v>
      </c>
      <c r="K12" s="37" t="s">
        <v>30</v>
      </c>
      <c r="N12"/>
      <c r="O12" s="65"/>
    </row>
    <row r="13" spans="1:15" ht="15.95" customHeight="1" x14ac:dyDescent="0.2">
      <c r="A13" s="8" t="s">
        <v>11</v>
      </c>
      <c r="B13" s="9">
        <v>2605</v>
      </c>
      <c r="C13" s="9">
        <v>1479</v>
      </c>
      <c r="D13" s="12">
        <v>11247</v>
      </c>
      <c r="E13" s="3">
        <v>5704</v>
      </c>
      <c r="F13" s="10">
        <v>0</v>
      </c>
      <c r="G13" s="10">
        <v>0</v>
      </c>
      <c r="H13" s="2">
        <f t="shared" si="0"/>
        <v>13852</v>
      </c>
      <c r="I13" s="2">
        <f t="shared" si="0"/>
        <v>7183</v>
      </c>
      <c r="J13" s="11">
        <f t="shared" si="1"/>
        <v>0.51855327750505342</v>
      </c>
      <c r="K13" s="37" t="s">
        <v>31</v>
      </c>
      <c r="L13" s="12"/>
      <c r="N13"/>
      <c r="O13" s="65"/>
    </row>
    <row r="14" spans="1:15" ht="15.95" customHeight="1" x14ac:dyDescent="0.2">
      <c r="A14" s="8" t="s">
        <v>12</v>
      </c>
      <c r="B14" s="9">
        <v>2147</v>
      </c>
      <c r="C14" s="9">
        <v>1301</v>
      </c>
      <c r="D14" s="12">
        <v>0</v>
      </c>
      <c r="E14" s="12">
        <v>0</v>
      </c>
      <c r="F14" s="10">
        <v>0</v>
      </c>
      <c r="G14" s="10">
        <v>0</v>
      </c>
      <c r="H14" s="2">
        <f t="shared" si="0"/>
        <v>2147</v>
      </c>
      <c r="I14" s="2">
        <f t="shared" si="0"/>
        <v>1301</v>
      </c>
      <c r="J14" s="11">
        <f t="shared" si="1"/>
        <v>0.60596180717279924</v>
      </c>
      <c r="K14" s="37" t="s">
        <v>32</v>
      </c>
      <c r="L14" s="12"/>
      <c r="N14"/>
      <c r="O14" s="65"/>
    </row>
    <row r="15" spans="1:15" ht="15.95" customHeight="1" x14ac:dyDescent="0.2">
      <c r="A15" s="8" t="s">
        <v>13</v>
      </c>
      <c r="B15" s="9">
        <v>6833</v>
      </c>
      <c r="C15" s="9">
        <v>5585</v>
      </c>
      <c r="D15" s="12">
        <v>5692</v>
      </c>
      <c r="E15" s="12">
        <v>4677</v>
      </c>
      <c r="F15" s="10">
        <v>0</v>
      </c>
      <c r="G15" s="10">
        <v>0</v>
      </c>
      <c r="H15" s="2">
        <f t="shared" si="0"/>
        <v>12525</v>
      </c>
      <c r="I15" s="2">
        <f t="shared" si="0"/>
        <v>10262</v>
      </c>
      <c r="J15" s="11">
        <f t="shared" si="1"/>
        <v>0.8193213572854291</v>
      </c>
      <c r="K15" s="37" t="s">
        <v>33</v>
      </c>
      <c r="L15" s="12"/>
      <c r="N15"/>
      <c r="O15" s="65"/>
    </row>
    <row r="16" spans="1:15" ht="15.95" customHeight="1" x14ac:dyDescent="0.2">
      <c r="A16" s="8" t="s">
        <v>14</v>
      </c>
      <c r="B16" s="9">
        <v>7035</v>
      </c>
      <c r="C16" s="9">
        <v>2245</v>
      </c>
      <c r="D16" s="12">
        <v>6900</v>
      </c>
      <c r="E16" s="3">
        <v>2228</v>
      </c>
      <c r="F16" s="10">
        <v>0</v>
      </c>
      <c r="G16" s="10">
        <v>0</v>
      </c>
      <c r="H16" s="2">
        <f t="shared" si="0"/>
        <v>13935</v>
      </c>
      <c r="I16" s="2">
        <f t="shared" si="0"/>
        <v>4473</v>
      </c>
      <c r="J16" s="11">
        <f t="shared" si="1"/>
        <v>0.32099031216361679</v>
      </c>
      <c r="K16" s="37" t="s">
        <v>34</v>
      </c>
      <c r="L16" s="12"/>
      <c r="N16"/>
      <c r="O16" s="65"/>
    </row>
    <row r="17" spans="1:15" ht="15.95" customHeight="1" x14ac:dyDescent="0.2">
      <c r="A17" s="8" t="s">
        <v>15</v>
      </c>
      <c r="B17" s="9">
        <v>2712</v>
      </c>
      <c r="C17" s="9">
        <v>1018</v>
      </c>
      <c r="D17" s="12">
        <v>0</v>
      </c>
      <c r="E17" s="62">
        <v>0</v>
      </c>
      <c r="F17" s="10">
        <v>0</v>
      </c>
      <c r="G17" s="10">
        <v>0</v>
      </c>
      <c r="H17" s="2">
        <f t="shared" si="0"/>
        <v>2712</v>
      </c>
      <c r="I17" s="2">
        <f t="shared" si="0"/>
        <v>1018</v>
      </c>
      <c r="J17" s="11">
        <f t="shared" si="1"/>
        <v>0.37536873156342182</v>
      </c>
      <c r="K17" s="37" t="s">
        <v>35</v>
      </c>
      <c r="L17" s="12"/>
      <c r="N17"/>
      <c r="O17" s="65"/>
    </row>
    <row r="18" spans="1:15" ht="15.95" customHeight="1" x14ac:dyDescent="0.2">
      <c r="A18" s="8" t="s">
        <v>16</v>
      </c>
      <c r="B18" s="9">
        <v>3609</v>
      </c>
      <c r="C18" s="9">
        <v>2533</v>
      </c>
      <c r="D18" s="12">
        <v>1377</v>
      </c>
      <c r="E18" s="3">
        <v>804</v>
      </c>
      <c r="F18" s="10">
        <v>0</v>
      </c>
      <c r="G18" s="10">
        <v>0</v>
      </c>
      <c r="H18" s="2">
        <f t="shared" si="0"/>
        <v>4986</v>
      </c>
      <c r="I18" s="2">
        <f t="shared" si="0"/>
        <v>3337</v>
      </c>
      <c r="J18" s="11">
        <f t="shared" si="1"/>
        <v>0.6692739671079021</v>
      </c>
      <c r="K18" s="37" t="s">
        <v>36</v>
      </c>
      <c r="L18" s="12"/>
      <c r="N18"/>
      <c r="O18" s="65"/>
    </row>
    <row r="19" spans="1:15" ht="15.95" customHeight="1" x14ac:dyDescent="0.2">
      <c r="A19" s="8" t="s">
        <v>17</v>
      </c>
      <c r="B19" s="9">
        <v>957</v>
      </c>
      <c r="C19" s="9">
        <v>462</v>
      </c>
      <c r="D19" s="12">
        <v>127</v>
      </c>
      <c r="E19" s="3">
        <v>88</v>
      </c>
      <c r="F19" s="10">
        <v>0</v>
      </c>
      <c r="G19" s="10">
        <v>0</v>
      </c>
      <c r="H19" s="2">
        <f t="shared" si="0"/>
        <v>1084</v>
      </c>
      <c r="I19" s="2">
        <f t="shared" si="0"/>
        <v>550</v>
      </c>
      <c r="J19" s="11">
        <f t="shared" si="1"/>
        <v>0.50738007380073802</v>
      </c>
      <c r="K19" s="37" t="s">
        <v>37</v>
      </c>
      <c r="L19" s="12"/>
      <c r="N19"/>
      <c r="O19" s="65"/>
    </row>
    <row r="20" spans="1:15" ht="15.95" customHeight="1" x14ac:dyDescent="0.2">
      <c r="A20" s="8" t="s">
        <v>18</v>
      </c>
      <c r="B20" s="9">
        <v>19948</v>
      </c>
      <c r="C20" s="9">
        <v>6146</v>
      </c>
      <c r="D20" s="12">
        <v>16413</v>
      </c>
      <c r="E20" s="3">
        <v>4547</v>
      </c>
      <c r="F20" s="10">
        <v>0</v>
      </c>
      <c r="G20" s="10">
        <v>0</v>
      </c>
      <c r="H20" s="2">
        <f t="shared" si="0"/>
        <v>36361</v>
      </c>
      <c r="I20" s="2">
        <f t="shared" si="0"/>
        <v>10693</v>
      </c>
      <c r="J20" s="11">
        <f t="shared" si="1"/>
        <v>0.29407882071450181</v>
      </c>
      <c r="K20" s="37" t="s">
        <v>38</v>
      </c>
      <c r="L20" s="12"/>
      <c r="N20"/>
      <c r="O20" s="65"/>
    </row>
    <row r="21" spans="1:15" s="2" customFormat="1" ht="15.95" customHeight="1" x14ac:dyDescent="0.2">
      <c r="A21" s="15" t="s">
        <v>4</v>
      </c>
      <c r="B21" s="16">
        <f t="shared" ref="B21:G21" si="2">SUM(B9:B20)</f>
        <v>76645</v>
      </c>
      <c r="C21" s="16">
        <f t="shared" si="2"/>
        <v>40587</v>
      </c>
      <c r="D21" s="16">
        <f>SUM(D9:D20)</f>
        <v>88918</v>
      </c>
      <c r="E21" s="16">
        <f>SUM(E9:E20)</f>
        <v>49967</v>
      </c>
      <c r="F21" s="17">
        <f t="shared" si="2"/>
        <v>25678</v>
      </c>
      <c r="G21" s="17">
        <f t="shared" si="2"/>
        <v>20164</v>
      </c>
      <c r="H21" s="16">
        <f t="shared" si="0"/>
        <v>191241</v>
      </c>
      <c r="I21" s="16">
        <f t="shared" si="0"/>
        <v>110718</v>
      </c>
      <c r="J21" s="18">
        <f t="shared" si="1"/>
        <v>0.57894489152430706</v>
      </c>
      <c r="K21" s="38" t="s">
        <v>23</v>
      </c>
      <c r="L21" s="19"/>
      <c r="N21"/>
      <c r="O21" s="65"/>
    </row>
    <row r="22" spans="1:15" ht="15.95" customHeight="1" x14ac:dyDescent="0.2">
      <c r="A22" s="8"/>
      <c r="B22" s="20"/>
      <c r="C22" s="20"/>
      <c r="D22" s="20"/>
      <c r="E22" s="20"/>
      <c r="F22" s="20"/>
      <c r="G22" s="20"/>
      <c r="H22" s="21"/>
      <c r="I22" s="21"/>
      <c r="J22" s="22"/>
      <c r="K22" s="34"/>
      <c r="L22" s="12"/>
      <c r="N22"/>
      <c r="O22" s="65"/>
    </row>
    <row r="23" spans="1:15" s="4" customFormat="1" ht="15.95" customHeight="1" x14ac:dyDescent="0.2">
      <c r="A23" s="68" t="s">
        <v>19</v>
      </c>
      <c r="B23" s="71" t="s">
        <v>1</v>
      </c>
      <c r="C23" s="71"/>
      <c r="D23" s="71" t="s">
        <v>2</v>
      </c>
      <c r="E23" s="71"/>
      <c r="F23" s="71" t="s">
        <v>3</v>
      </c>
      <c r="G23" s="71"/>
      <c r="H23" s="72" t="s">
        <v>4</v>
      </c>
      <c r="I23" s="72"/>
      <c r="J23" s="72"/>
      <c r="K23" s="68" t="s">
        <v>41</v>
      </c>
      <c r="N23"/>
      <c r="O23" s="65"/>
    </row>
    <row r="24" spans="1:15" s="4" customFormat="1" ht="15.95" customHeight="1" x14ac:dyDescent="0.2">
      <c r="A24" s="69"/>
      <c r="B24" s="66" t="s">
        <v>24</v>
      </c>
      <c r="C24" s="66"/>
      <c r="D24" s="66" t="s">
        <v>25</v>
      </c>
      <c r="E24" s="66"/>
      <c r="F24" s="66" t="s">
        <v>54</v>
      </c>
      <c r="G24" s="66"/>
      <c r="H24" s="67" t="s">
        <v>23</v>
      </c>
      <c r="I24" s="67"/>
      <c r="J24" s="67"/>
      <c r="K24" s="69"/>
      <c r="N24"/>
      <c r="O24" s="65"/>
    </row>
    <row r="25" spans="1:15" s="4" customFormat="1" ht="15.95" customHeight="1" x14ac:dyDescent="0.2">
      <c r="A25" s="69"/>
      <c r="B25" s="4" t="s">
        <v>4</v>
      </c>
      <c r="C25" s="4" t="s">
        <v>5</v>
      </c>
      <c r="D25" s="4" t="s">
        <v>4</v>
      </c>
      <c r="E25" s="4" t="s">
        <v>5</v>
      </c>
      <c r="F25" s="4" t="s">
        <v>4</v>
      </c>
      <c r="G25" s="4" t="s">
        <v>5</v>
      </c>
      <c r="H25" s="2" t="s">
        <v>4</v>
      </c>
      <c r="I25" s="2" t="s">
        <v>5</v>
      </c>
      <c r="J25" s="31" t="s">
        <v>6</v>
      </c>
      <c r="K25" s="69"/>
      <c r="N25"/>
      <c r="O25" s="65"/>
    </row>
    <row r="26" spans="1:15" s="4" customFormat="1" ht="24.75" customHeight="1" x14ac:dyDescent="0.2">
      <c r="A26" s="70"/>
      <c r="B26" s="32" t="s">
        <v>23</v>
      </c>
      <c r="C26" s="32" t="s">
        <v>26</v>
      </c>
      <c r="D26" s="32" t="s">
        <v>23</v>
      </c>
      <c r="E26" s="32" t="s">
        <v>26</v>
      </c>
      <c r="F26" s="32" t="s">
        <v>23</v>
      </c>
      <c r="G26" s="32" t="s">
        <v>26</v>
      </c>
      <c r="H26" s="32" t="s">
        <v>23</v>
      </c>
      <c r="I26" s="32" t="s">
        <v>26</v>
      </c>
      <c r="J26" s="33" t="s">
        <v>27</v>
      </c>
      <c r="K26" s="70"/>
      <c r="N26"/>
      <c r="O26" s="65"/>
    </row>
    <row r="27" spans="1:15" ht="15.95" customHeight="1" x14ac:dyDescent="0.2">
      <c r="A27" s="8" t="s">
        <v>7</v>
      </c>
      <c r="B27" s="73">
        <f>2744+1542+649+198</f>
        <v>5133</v>
      </c>
      <c r="C27" s="73">
        <f>1328+1120+474+122</f>
        <v>3044</v>
      </c>
      <c r="D27" s="3">
        <v>1515</v>
      </c>
      <c r="E27" s="3">
        <v>851</v>
      </c>
      <c r="F27" s="10">
        <v>0</v>
      </c>
      <c r="G27" s="10">
        <v>0</v>
      </c>
      <c r="H27" s="2">
        <f t="shared" ref="H27:I39" si="3">SUM(B27,D27,F27)</f>
        <v>6648</v>
      </c>
      <c r="I27" s="2">
        <f t="shared" si="3"/>
        <v>3895</v>
      </c>
      <c r="J27" s="11">
        <f t="shared" ref="J27:J39" si="4">I27/H27</f>
        <v>0.58589049338146815</v>
      </c>
      <c r="K27" s="36" t="s">
        <v>39</v>
      </c>
      <c r="L27" s="12"/>
      <c r="N27"/>
      <c r="O27" s="65"/>
    </row>
    <row r="28" spans="1:15" ht="15.95" customHeight="1" x14ac:dyDescent="0.2">
      <c r="A28" s="8" t="s">
        <v>8</v>
      </c>
      <c r="B28" s="73">
        <v>3523</v>
      </c>
      <c r="C28" s="73">
        <v>2887</v>
      </c>
      <c r="D28" s="3">
        <v>1881</v>
      </c>
      <c r="E28" s="3">
        <v>1726</v>
      </c>
      <c r="F28" s="3">
        <v>7152</v>
      </c>
      <c r="G28" s="3">
        <v>5798</v>
      </c>
      <c r="H28" s="2">
        <f t="shared" si="3"/>
        <v>12556</v>
      </c>
      <c r="I28" s="2">
        <f t="shared" si="3"/>
        <v>10411</v>
      </c>
      <c r="J28" s="11">
        <f t="shared" si="4"/>
        <v>0.82916533928002545</v>
      </c>
      <c r="K28" s="37" t="s">
        <v>28</v>
      </c>
      <c r="L28" s="23"/>
      <c r="N28"/>
      <c r="O28" s="65"/>
    </row>
    <row r="29" spans="1:15" ht="15.95" customHeight="1" x14ac:dyDescent="0.2">
      <c r="A29" s="8" t="s">
        <v>9</v>
      </c>
      <c r="B29" s="73">
        <v>7371</v>
      </c>
      <c r="C29" s="73">
        <v>4997</v>
      </c>
      <c r="D29" s="3">
        <v>2239</v>
      </c>
      <c r="E29" s="3">
        <v>1761</v>
      </c>
      <c r="F29" s="10">
        <v>0</v>
      </c>
      <c r="G29" s="10">
        <v>0</v>
      </c>
      <c r="H29" s="2">
        <f t="shared" si="3"/>
        <v>9610</v>
      </c>
      <c r="I29" s="2">
        <f t="shared" si="3"/>
        <v>6758</v>
      </c>
      <c r="J29" s="11">
        <f t="shared" si="4"/>
        <v>0.70322580645161292</v>
      </c>
      <c r="K29" s="37" t="s">
        <v>29</v>
      </c>
      <c r="L29" s="23"/>
      <c r="N29"/>
      <c r="O29" s="65"/>
    </row>
    <row r="30" spans="1:15" ht="15.95" customHeight="1" x14ac:dyDescent="0.2">
      <c r="A30" s="8" t="s">
        <v>10</v>
      </c>
      <c r="B30" s="73">
        <v>6459</v>
      </c>
      <c r="C30" s="73">
        <v>3068</v>
      </c>
      <c r="D30" s="3">
        <v>5935</v>
      </c>
      <c r="E30" s="3">
        <v>3566</v>
      </c>
      <c r="F30" s="10">
        <v>0</v>
      </c>
      <c r="G30" s="10">
        <v>0</v>
      </c>
      <c r="H30" s="2">
        <f t="shared" si="3"/>
        <v>12394</v>
      </c>
      <c r="I30" s="2">
        <f t="shared" si="3"/>
        <v>6634</v>
      </c>
      <c r="J30" s="11">
        <f t="shared" si="4"/>
        <v>0.53525899628852669</v>
      </c>
      <c r="K30" s="37" t="s">
        <v>30</v>
      </c>
      <c r="L30" s="23"/>
    </row>
    <row r="31" spans="1:15" ht="15.95" customHeight="1" x14ac:dyDescent="0.2">
      <c r="A31" s="8" t="s">
        <v>11</v>
      </c>
      <c r="B31" s="73">
        <v>1944</v>
      </c>
      <c r="C31" s="73">
        <v>1115</v>
      </c>
      <c r="D31" s="3">
        <v>637</v>
      </c>
      <c r="E31" s="3">
        <v>342</v>
      </c>
      <c r="F31" s="10">
        <v>0</v>
      </c>
      <c r="G31" s="10">
        <v>0</v>
      </c>
      <c r="H31" s="2">
        <f t="shared" si="3"/>
        <v>2581</v>
      </c>
      <c r="I31" s="2">
        <f t="shared" si="3"/>
        <v>1457</v>
      </c>
      <c r="J31" s="11">
        <f t="shared" si="4"/>
        <v>0.56450987989151491</v>
      </c>
      <c r="K31" s="37" t="s">
        <v>31</v>
      </c>
      <c r="L31" s="23"/>
    </row>
    <row r="32" spans="1:15" ht="15.95" customHeight="1" x14ac:dyDescent="0.2">
      <c r="A32" s="8" t="s">
        <v>12</v>
      </c>
      <c r="B32" s="73">
        <v>3047</v>
      </c>
      <c r="C32" s="73">
        <v>1609</v>
      </c>
      <c r="D32" s="10">
        <v>0</v>
      </c>
      <c r="E32" s="10">
        <v>0</v>
      </c>
      <c r="F32" s="10">
        <v>0</v>
      </c>
      <c r="G32" s="10">
        <v>0</v>
      </c>
      <c r="H32" s="2">
        <f t="shared" si="3"/>
        <v>3047</v>
      </c>
      <c r="I32" s="2">
        <f t="shared" si="3"/>
        <v>1609</v>
      </c>
      <c r="J32" s="11">
        <f t="shared" si="4"/>
        <v>0.52806038726616344</v>
      </c>
      <c r="K32" s="37" t="s">
        <v>32</v>
      </c>
      <c r="L32" s="23"/>
    </row>
    <row r="33" spans="1:12" ht="15.95" customHeight="1" x14ac:dyDescent="0.2">
      <c r="A33" s="8" t="s">
        <v>13</v>
      </c>
      <c r="B33" s="73">
        <v>3065</v>
      </c>
      <c r="C33" s="73">
        <v>2599</v>
      </c>
      <c r="D33" s="3">
        <v>569</v>
      </c>
      <c r="E33" s="3">
        <v>543</v>
      </c>
      <c r="F33" s="10">
        <v>0</v>
      </c>
      <c r="G33" s="10">
        <v>0</v>
      </c>
      <c r="H33" s="2">
        <f t="shared" si="3"/>
        <v>3634</v>
      </c>
      <c r="I33" s="2">
        <f t="shared" si="3"/>
        <v>3142</v>
      </c>
      <c r="J33" s="11">
        <f t="shared" si="4"/>
        <v>0.86461199779856912</v>
      </c>
      <c r="K33" s="37" t="s">
        <v>33</v>
      </c>
      <c r="L33" s="23"/>
    </row>
    <row r="34" spans="1:12" ht="15.95" customHeight="1" x14ac:dyDescent="0.2">
      <c r="A34" s="8" t="s">
        <v>14</v>
      </c>
      <c r="B34" s="73">
        <v>1510</v>
      </c>
      <c r="C34" s="73">
        <v>437</v>
      </c>
      <c r="D34" s="3">
        <v>200</v>
      </c>
      <c r="E34" s="3">
        <v>32</v>
      </c>
      <c r="F34" s="10">
        <v>0</v>
      </c>
      <c r="G34" s="10">
        <v>0</v>
      </c>
      <c r="H34" s="2">
        <f t="shared" si="3"/>
        <v>1710</v>
      </c>
      <c r="I34" s="2">
        <f t="shared" si="3"/>
        <v>469</v>
      </c>
      <c r="J34" s="11">
        <f t="shared" si="4"/>
        <v>0.27426900584795322</v>
      </c>
      <c r="K34" s="37" t="s">
        <v>34</v>
      </c>
      <c r="L34" s="23"/>
    </row>
    <row r="35" spans="1:12" ht="15.95" customHeight="1" x14ac:dyDescent="0.2">
      <c r="A35" s="8" t="s">
        <v>15</v>
      </c>
      <c r="B35" s="73">
        <v>899</v>
      </c>
      <c r="C35" s="73">
        <v>324</v>
      </c>
      <c r="D35" s="60">
        <v>9</v>
      </c>
      <c r="E35" s="60">
        <v>2</v>
      </c>
      <c r="F35" s="10">
        <v>0</v>
      </c>
      <c r="G35" s="10">
        <v>0</v>
      </c>
      <c r="H35" s="2">
        <f t="shared" si="3"/>
        <v>908</v>
      </c>
      <c r="I35" s="2">
        <f t="shared" si="3"/>
        <v>326</v>
      </c>
      <c r="J35" s="11">
        <f t="shared" si="4"/>
        <v>0.3590308370044053</v>
      </c>
      <c r="K35" s="37" t="s">
        <v>35</v>
      </c>
      <c r="L35" s="24"/>
    </row>
    <row r="36" spans="1:12" ht="15.95" customHeight="1" x14ac:dyDescent="0.2">
      <c r="A36" s="8" t="s">
        <v>16</v>
      </c>
      <c r="B36" s="73">
        <v>2065</v>
      </c>
      <c r="C36" s="73">
        <v>1365</v>
      </c>
      <c r="D36" s="3">
        <v>64</v>
      </c>
      <c r="E36" s="3">
        <v>41</v>
      </c>
      <c r="F36" s="10">
        <v>0</v>
      </c>
      <c r="G36" s="10">
        <v>0</v>
      </c>
      <c r="H36" s="2">
        <f t="shared" si="3"/>
        <v>2129</v>
      </c>
      <c r="I36" s="2">
        <f t="shared" si="3"/>
        <v>1406</v>
      </c>
      <c r="J36" s="11">
        <f t="shared" si="4"/>
        <v>0.66040394551432602</v>
      </c>
      <c r="K36" s="37" t="s">
        <v>36</v>
      </c>
      <c r="L36" s="24"/>
    </row>
    <row r="37" spans="1:12" ht="15.95" customHeight="1" x14ac:dyDescent="0.2">
      <c r="A37" s="8" t="s">
        <v>17</v>
      </c>
      <c r="B37" s="73">
        <v>584</v>
      </c>
      <c r="C37" s="73">
        <v>331</v>
      </c>
      <c r="D37" s="10">
        <v>0</v>
      </c>
      <c r="E37" s="10">
        <v>0</v>
      </c>
      <c r="F37" s="10">
        <v>0</v>
      </c>
      <c r="G37" s="10">
        <v>0</v>
      </c>
      <c r="H37" s="2">
        <f t="shared" si="3"/>
        <v>584</v>
      </c>
      <c r="I37" s="2">
        <f t="shared" si="3"/>
        <v>331</v>
      </c>
      <c r="J37" s="11">
        <f t="shared" si="4"/>
        <v>0.56678082191780821</v>
      </c>
      <c r="K37" s="37" t="s">
        <v>37</v>
      </c>
      <c r="L37" s="24"/>
    </row>
    <row r="38" spans="1:12" ht="15.95" customHeight="1" x14ac:dyDescent="0.2">
      <c r="A38" s="8" t="s">
        <v>18</v>
      </c>
      <c r="B38" s="73">
        <v>3438</v>
      </c>
      <c r="C38" s="73">
        <v>913</v>
      </c>
      <c r="D38" s="3">
        <v>907</v>
      </c>
      <c r="E38" s="3">
        <v>224</v>
      </c>
      <c r="F38" s="10">
        <v>0</v>
      </c>
      <c r="G38" s="10">
        <v>0</v>
      </c>
      <c r="H38" s="2">
        <f t="shared" si="3"/>
        <v>4345</v>
      </c>
      <c r="I38" s="2">
        <f t="shared" si="3"/>
        <v>1137</v>
      </c>
      <c r="J38" s="11">
        <f t="shared" si="4"/>
        <v>0.26168009205983889</v>
      </c>
      <c r="K38" s="37" t="s">
        <v>38</v>
      </c>
      <c r="L38" s="24"/>
    </row>
    <row r="39" spans="1:12" s="2" customFormat="1" ht="15.95" customHeight="1" x14ac:dyDescent="0.2">
      <c r="A39" s="15" t="s">
        <v>4</v>
      </c>
      <c r="B39" s="16">
        <f t="shared" ref="B39:G39" si="5">SUM(B27:B38)</f>
        <v>39038</v>
      </c>
      <c r="C39" s="16">
        <f t="shared" si="5"/>
        <v>22689</v>
      </c>
      <c r="D39" s="16">
        <f t="shared" si="5"/>
        <v>13956</v>
      </c>
      <c r="E39" s="16">
        <f t="shared" si="5"/>
        <v>9088</v>
      </c>
      <c r="F39" s="16">
        <f t="shared" si="5"/>
        <v>7152</v>
      </c>
      <c r="G39" s="16">
        <f t="shared" si="5"/>
        <v>5798</v>
      </c>
      <c r="H39" s="16">
        <f>SUM(B39,D39,F39)</f>
        <v>60146</v>
      </c>
      <c r="I39" s="16">
        <f t="shared" si="3"/>
        <v>37575</v>
      </c>
      <c r="J39" s="18">
        <f t="shared" si="4"/>
        <v>0.6247298240947029</v>
      </c>
      <c r="K39" s="38" t="s">
        <v>23</v>
      </c>
      <c r="L39" s="24"/>
    </row>
    <row r="40" spans="1:12" ht="15.95" customHeight="1" x14ac:dyDescent="0.2">
      <c r="B40" s="20"/>
      <c r="C40" s="25"/>
      <c r="D40" s="20"/>
      <c r="E40" s="20"/>
      <c r="F40" s="20"/>
      <c r="G40" s="20"/>
      <c r="J40" s="11"/>
    </row>
    <row r="41" spans="1:12" s="4" customFormat="1" ht="15.95" customHeight="1" x14ac:dyDescent="0.2">
      <c r="A41" s="68" t="s">
        <v>20</v>
      </c>
      <c r="B41" s="71" t="s">
        <v>1</v>
      </c>
      <c r="C41" s="71"/>
      <c r="D41" s="71" t="s">
        <v>2</v>
      </c>
      <c r="E41" s="71"/>
      <c r="F41" s="71" t="s">
        <v>3</v>
      </c>
      <c r="G41" s="71"/>
      <c r="H41" s="72" t="s">
        <v>4</v>
      </c>
      <c r="I41" s="72"/>
      <c r="J41" s="72"/>
      <c r="K41" s="68" t="s">
        <v>42</v>
      </c>
    </row>
    <row r="42" spans="1:12" s="4" customFormat="1" ht="15.95" customHeight="1" x14ac:dyDescent="0.2">
      <c r="A42" s="69"/>
      <c r="B42" s="66" t="s">
        <v>24</v>
      </c>
      <c r="C42" s="66"/>
      <c r="D42" s="66" t="s">
        <v>25</v>
      </c>
      <c r="E42" s="66"/>
      <c r="F42" s="66" t="s">
        <v>54</v>
      </c>
      <c r="G42" s="66"/>
      <c r="H42" s="67" t="s">
        <v>23</v>
      </c>
      <c r="I42" s="67"/>
      <c r="J42" s="67"/>
      <c r="K42" s="69"/>
    </row>
    <row r="43" spans="1:12" s="4" customFormat="1" ht="15.95" customHeight="1" x14ac:dyDescent="0.2">
      <c r="A43" s="69"/>
      <c r="B43" s="4" t="s">
        <v>4</v>
      </c>
      <c r="C43" s="4" t="s">
        <v>5</v>
      </c>
      <c r="D43" s="4" t="s">
        <v>4</v>
      </c>
      <c r="E43" s="4" t="s">
        <v>5</v>
      </c>
      <c r="F43" s="4" t="s">
        <v>4</v>
      </c>
      <c r="G43" s="4" t="s">
        <v>5</v>
      </c>
      <c r="H43" s="2" t="s">
        <v>4</v>
      </c>
      <c r="I43" s="2" t="s">
        <v>5</v>
      </c>
      <c r="J43" s="31" t="s">
        <v>6</v>
      </c>
      <c r="K43" s="69"/>
    </row>
    <row r="44" spans="1:12" s="4" customFormat="1" ht="24.75" customHeight="1" x14ac:dyDescent="0.2">
      <c r="A44" s="70"/>
      <c r="B44" s="32" t="s">
        <v>23</v>
      </c>
      <c r="C44" s="32" t="s">
        <v>26</v>
      </c>
      <c r="D44" s="32" t="s">
        <v>23</v>
      </c>
      <c r="E44" s="32" t="s">
        <v>26</v>
      </c>
      <c r="F44" s="32" t="s">
        <v>23</v>
      </c>
      <c r="G44" s="32" t="s">
        <v>26</v>
      </c>
      <c r="H44" s="32" t="s">
        <v>23</v>
      </c>
      <c r="I44" s="32" t="s">
        <v>26</v>
      </c>
      <c r="J44" s="33" t="s">
        <v>27</v>
      </c>
      <c r="K44" s="70"/>
    </row>
    <row r="45" spans="1:12" ht="15.95" customHeight="1" x14ac:dyDescent="0.2">
      <c r="A45" s="8" t="s">
        <v>7</v>
      </c>
      <c r="B45" s="73">
        <f>1126+712+184+42</f>
        <v>2064</v>
      </c>
      <c r="C45" s="73">
        <f>484+471+119+29</f>
        <v>1103</v>
      </c>
      <c r="D45" s="10">
        <v>0</v>
      </c>
      <c r="E45" s="10">
        <v>0</v>
      </c>
      <c r="F45" s="10">
        <v>0</v>
      </c>
      <c r="G45" s="10">
        <v>0</v>
      </c>
      <c r="H45" s="2">
        <f t="shared" ref="H45:I57" si="6">SUM(B45,D45,F45)</f>
        <v>2064</v>
      </c>
      <c r="I45" s="2">
        <f t="shared" si="6"/>
        <v>1103</v>
      </c>
      <c r="J45" s="11">
        <f t="shared" ref="J45:J57" si="7">I45/H45</f>
        <v>0.5343992248062015</v>
      </c>
      <c r="K45" s="36" t="s">
        <v>39</v>
      </c>
      <c r="L45" s="26"/>
    </row>
    <row r="46" spans="1:12" ht="15.95" customHeight="1" x14ac:dyDescent="0.2">
      <c r="A46" s="8" t="s">
        <v>8</v>
      </c>
      <c r="B46" s="73">
        <v>640</v>
      </c>
      <c r="C46" s="73">
        <v>505</v>
      </c>
      <c r="D46" s="10">
        <v>0</v>
      </c>
      <c r="E46" s="10">
        <v>0</v>
      </c>
      <c r="F46" s="10">
        <v>0</v>
      </c>
      <c r="G46" s="10">
        <v>0</v>
      </c>
      <c r="H46" s="2">
        <f t="shared" si="6"/>
        <v>640</v>
      </c>
      <c r="I46" s="2">
        <f t="shared" si="6"/>
        <v>505</v>
      </c>
      <c r="J46" s="11">
        <f t="shared" si="7"/>
        <v>0.7890625</v>
      </c>
      <c r="K46" s="37" t="s">
        <v>28</v>
      </c>
      <c r="L46" s="26"/>
    </row>
    <row r="47" spans="1:12" ht="15.95" customHeight="1" x14ac:dyDescent="0.2">
      <c r="A47" s="8" t="s">
        <v>9</v>
      </c>
      <c r="B47" s="73">
        <v>1634</v>
      </c>
      <c r="C47" s="73">
        <v>1024</v>
      </c>
      <c r="D47" s="10">
        <v>0</v>
      </c>
      <c r="E47" s="10">
        <v>0</v>
      </c>
      <c r="F47" s="10">
        <v>0</v>
      </c>
      <c r="G47" s="10">
        <v>0</v>
      </c>
      <c r="H47" s="2">
        <f t="shared" si="6"/>
        <v>1634</v>
      </c>
      <c r="I47" s="2">
        <f t="shared" si="6"/>
        <v>1024</v>
      </c>
      <c r="J47" s="11">
        <f t="shared" si="7"/>
        <v>0.62668298653610766</v>
      </c>
      <c r="K47" s="37" t="s">
        <v>29</v>
      </c>
      <c r="L47" s="26"/>
    </row>
    <row r="48" spans="1:12" ht="15.95" customHeight="1" x14ac:dyDescent="0.2">
      <c r="A48" s="8" t="s">
        <v>10</v>
      </c>
      <c r="B48" s="73">
        <v>293</v>
      </c>
      <c r="C48" s="73">
        <v>157</v>
      </c>
      <c r="D48" s="10">
        <v>0</v>
      </c>
      <c r="E48" s="10">
        <v>0</v>
      </c>
      <c r="F48" s="10">
        <v>0</v>
      </c>
      <c r="G48" s="10">
        <v>0</v>
      </c>
      <c r="H48" s="2">
        <f t="shared" si="6"/>
        <v>293</v>
      </c>
      <c r="I48" s="2">
        <f t="shared" si="6"/>
        <v>157</v>
      </c>
      <c r="J48" s="11">
        <f t="shared" si="7"/>
        <v>0.53583617747440271</v>
      </c>
      <c r="K48" s="37" t="s">
        <v>30</v>
      </c>
      <c r="L48" s="26"/>
    </row>
    <row r="49" spans="1:12" ht="15.95" customHeight="1" x14ac:dyDescent="0.2">
      <c r="A49" s="8" t="s">
        <v>11</v>
      </c>
      <c r="B49" s="73">
        <v>232</v>
      </c>
      <c r="C49" s="73">
        <v>118</v>
      </c>
      <c r="D49" s="10">
        <v>0</v>
      </c>
      <c r="E49" s="10">
        <v>0</v>
      </c>
      <c r="F49" s="10">
        <v>0</v>
      </c>
      <c r="G49" s="10">
        <v>0</v>
      </c>
      <c r="H49" s="2">
        <f t="shared" si="6"/>
        <v>232</v>
      </c>
      <c r="I49" s="2">
        <f t="shared" si="6"/>
        <v>118</v>
      </c>
      <c r="J49" s="11">
        <f t="shared" si="7"/>
        <v>0.50862068965517238</v>
      </c>
      <c r="K49" s="37" t="s">
        <v>31</v>
      </c>
      <c r="L49" s="26"/>
    </row>
    <row r="50" spans="1:12" ht="15.95" customHeight="1" x14ac:dyDescent="0.2">
      <c r="A50" s="8" t="s">
        <v>12</v>
      </c>
      <c r="B50" s="74">
        <v>0</v>
      </c>
      <c r="C50" s="74">
        <v>0</v>
      </c>
      <c r="D50" s="10">
        <v>0</v>
      </c>
      <c r="E50" s="10">
        <v>0</v>
      </c>
      <c r="F50" s="10">
        <v>0</v>
      </c>
      <c r="G50" s="10">
        <v>0</v>
      </c>
      <c r="H50" s="19">
        <f t="shared" si="6"/>
        <v>0</v>
      </c>
      <c r="I50" s="19">
        <f t="shared" si="6"/>
        <v>0</v>
      </c>
      <c r="J50" s="10">
        <v>0</v>
      </c>
      <c r="K50" s="37" t="s">
        <v>32</v>
      </c>
      <c r="L50" s="26"/>
    </row>
    <row r="51" spans="1:12" ht="15.95" customHeight="1" x14ac:dyDescent="0.2">
      <c r="A51" s="8" t="s">
        <v>13</v>
      </c>
      <c r="B51" s="73">
        <v>315</v>
      </c>
      <c r="C51" s="73">
        <v>255</v>
      </c>
      <c r="D51" s="10">
        <v>0</v>
      </c>
      <c r="E51" s="10">
        <v>0</v>
      </c>
      <c r="F51" s="10">
        <v>0</v>
      </c>
      <c r="G51" s="10">
        <v>0</v>
      </c>
      <c r="H51" s="2">
        <f t="shared" si="6"/>
        <v>315</v>
      </c>
      <c r="I51" s="2">
        <f t="shared" si="6"/>
        <v>255</v>
      </c>
      <c r="J51" s="11">
        <f t="shared" si="7"/>
        <v>0.80952380952380953</v>
      </c>
      <c r="K51" s="37" t="s">
        <v>33</v>
      </c>
      <c r="L51" s="26"/>
    </row>
    <row r="52" spans="1:12" ht="15.95" customHeight="1" x14ac:dyDescent="0.2">
      <c r="A52" s="8" t="s">
        <v>14</v>
      </c>
      <c r="B52" s="73">
        <v>598</v>
      </c>
      <c r="C52" s="73">
        <v>153</v>
      </c>
      <c r="D52" s="10">
        <v>0</v>
      </c>
      <c r="E52" s="10">
        <v>0</v>
      </c>
      <c r="F52" s="10">
        <v>0</v>
      </c>
      <c r="G52" s="10">
        <v>0</v>
      </c>
      <c r="H52" s="2">
        <f t="shared" si="6"/>
        <v>598</v>
      </c>
      <c r="I52" s="2">
        <f t="shared" si="6"/>
        <v>153</v>
      </c>
      <c r="J52" s="11">
        <f t="shared" si="7"/>
        <v>0.25585284280936454</v>
      </c>
      <c r="K52" s="37" t="s">
        <v>34</v>
      </c>
      <c r="L52" s="26"/>
    </row>
    <row r="53" spans="1:12" ht="15.95" customHeight="1" x14ac:dyDescent="0.2">
      <c r="A53" s="8" t="s">
        <v>15</v>
      </c>
      <c r="B53" s="73">
        <v>1195</v>
      </c>
      <c r="C53" s="73">
        <v>453</v>
      </c>
      <c r="D53" s="10">
        <v>0</v>
      </c>
      <c r="E53" s="10">
        <v>0</v>
      </c>
      <c r="F53" s="10">
        <v>0</v>
      </c>
      <c r="G53" s="10">
        <v>0</v>
      </c>
      <c r="H53" s="2">
        <f t="shared" si="6"/>
        <v>1195</v>
      </c>
      <c r="I53" s="2">
        <f t="shared" si="6"/>
        <v>453</v>
      </c>
      <c r="J53" s="11">
        <f t="shared" si="7"/>
        <v>0.37907949790794981</v>
      </c>
      <c r="K53" s="37" t="s">
        <v>35</v>
      </c>
      <c r="L53" s="26"/>
    </row>
    <row r="54" spans="1:12" ht="15.95" customHeight="1" x14ac:dyDescent="0.2">
      <c r="A54" s="8" t="s">
        <v>16</v>
      </c>
      <c r="B54" s="73">
        <v>2637</v>
      </c>
      <c r="C54" s="73">
        <v>1560</v>
      </c>
      <c r="D54" s="10">
        <v>0</v>
      </c>
      <c r="E54" s="10">
        <v>0</v>
      </c>
      <c r="F54" s="10">
        <v>0</v>
      </c>
      <c r="G54" s="10">
        <v>0</v>
      </c>
      <c r="H54" s="2">
        <f t="shared" si="6"/>
        <v>2637</v>
      </c>
      <c r="I54" s="2">
        <f t="shared" si="6"/>
        <v>1560</v>
      </c>
      <c r="J54" s="11">
        <f t="shared" si="7"/>
        <v>0.59158134243458471</v>
      </c>
      <c r="K54" s="37" t="s">
        <v>36</v>
      </c>
      <c r="L54" s="26"/>
    </row>
    <row r="55" spans="1:12" ht="15.95" customHeight="1" x14ac:dyDescent="0.2">
      <c r="A55" s="8" t="s">
        <v>17</v>
      </c>
      <c r="B55" s="73">
        <v>235</v>
      </c>
      <c r="C55" s="73">
        <v>112</v>
      </c>
      <c r="D55" s="10">
        <v>0</v>
      </c>
      <c r="E55" s="10">
        <v>0</v>
      </c>
      <c r="F55" s="10">
        <v>0</v>
      </c>
      <c r="G55" s="10">
        <v>0</v>
      </c>
      <c r="H55" s="2">
        <f t="shared" si="6"/>
        <v>235</v>
      </c>
      <c r="I55" s="2">
        <f t="shared" si="6"/>
        <v>112</v>
      </c>
      <c r="J55" s="11">
        <f t="shared" si="7"/>
        <v>0.47659574468085109</v>
      </c>
      <c r="K55" s="37" t="s">
        <v>37</v>
      </c>
      <c r="L55" s="26"/>
    </row>
    <row r="56" spans="1:12" ht="15.95" customHeight="1" x14ac:dyDescent="0.2">
      <c r="A56" s="8" t="s">
        <v>18</v>
      </c>
      <c r="B56" s="73">
        <v>1157</v>
      </c>
      <c r="C56" s="73">
        <v>350</v>
      </c>
      <c r="D56" s="10">
        <v>0</v>
      </c>
      <c r="E56" s="10">
        <v>0</v>
      </c>
      <c r="F56" s="10">
        <v>0</v>
      </c>
      <c r="G56" s="10">
        <v>0</v>
      </c>
      <c r="H56" s="2">
        <f t="shared" si="6"/>
        <v>1157</v>
      </c>
      <c r="I56" s="2">
        <f t="shared" si="6"/>
        <v>350</v>
      </c>
      <c r="J56" s="11">
        <f t="shared" si="7"/>
        <v>0.30250648228176319</v>
      </c>
      <c r="K56" s="37" t="s">
        <v>38</v>
      </c>
      <c r="L56" s="26"/>
    </row>
    <row r="57" spans="1:12" s="2" customFormat="1" ht="15.95" customHeight="1" x14ac:dyDescent="0.2">
      <c r="A57" s="15" t="s">
        <v>4</v>
      </c>
      <c r="B57" s="16">
        <f>SUM(B45:B56)</f>
        <v>11000</v>
      </c>
      <c r="C57" s="16">
        <f t="shared" ref="C57:G57" si="8">SUM(C45:C56)</f>
        <v>5790</v>
      </c>
      <c r="D57" s="16">
        <f t="shared" si="8"/>
        <v>0</v>
      </c>
      <c r="E57" s="16">
        <f t="shared" si="8"/>
        <v>0</v>
      </c>
      <c r="F57" s="16">
        <f t="shared" si="8"/>
        <v>0</v>
      </c>
      <c r="G57" s="16">
        <f t="shared" si="8"/>
        <v>0</v>
      </c>
      <c r="H57" s="16">
        <f t="shared" si="6"/>
        <v>11000</v>
      </c>
      <c r="I57" s="16">
        <f t="shared" si="6"/>
        <v>5790</v>
      </c>
      <c r="J57" s="18">
        <f t="shared" si="7"/>
        <v>0.52636363636363637</v>
      </c>
      <c r="K57" s="38" t="s">
        <v>23</v>
      </c>
    </row>
    <row r="58" spans="1:12" ht="15.95" customHeight="1" x14ac:dyDescent="0.2">
      <c r="B58" s="20"/>
      <c r="C58" s="20"/>
      <c r="D58" s="20"/>
      <c r="E58" s="20"/>
      <c r="F58" s="20"/>
      <c r="G58" s="20"/>
      <c r="H58" s="21"/>
      <c r="I58" s="21"/>
      <c r="J58" s="22"/>
    </row>
    <row r="59" spans="1:12" s="4" customFormat="1" ht="15.95" customHeight="1" x14ac:dyDescent="0.2">
      <c r="A59" s="68" t="s">
        <v>21</v>
      </c>
      <c r="B59" s="71" t="s">
        <v>1</v>
      </c>
      <c r="C59" s="71"/>
      <c r="D59" s="71" t="s">
        <v>2</v>
      </c>
      <c r="E59" s="71"/>
      <c r="F59" s="71" t="s">
        <v>3</v>
      </c>
      <c r="G59" s="71"/>
      <c r="H59" s="72" t="s">
        <v>4</v>
      </c>
      <c r="I59" s="72"/>
      <c r="J59" s="72"/>
      <c r="K59" s="68" t="s">
        <v>43</v>
      </c>
    </row>
    <row r="60" spans="1:12" s="4" customFormat="1" ht="15.95" customHeight="1" x14ac:dyDescent="0.2">
      <c r="A60" s="69"/>
      <c r="B60" s="66" t="s">
        <v>24</v>
      </c>
      <c r="C60" s="66"/>
      <c r="D60" s="66" t="s">
        <v>25</v>
      </c>
      <c r="E60" s="66"/>
      <c r="F60" s="66" t="s">
        <v>54</v>
      </c>
      <c r="G60" s="66"/>
      <c r="H60" s="67" t="s">
        <v>23</v>
      </c>
      <c r="I60" s="67"/>
      <c r="J60" s="67"/>
      <c r="K60" s="69"/>
    </row>
    <row r="61" spans="1:12" s="4" customFormat="1" ht="15.95" customHeight="1" x14ac:dyDescent="0.2">
      <c r="A61" s="69"/>
      <c r="B61" s="4" t="s">
        <v>4</v>
      </c>
      <c r="C61" s="4" t="s">
        <v>5</v>
      </c>
      <c r="D61" s="4" t="s">
        <v>4</v>
      </c>
      <c r="E61" s="4" t="s">
        <v>5</v>
      </c>
      <c r="F61" s="4" t="s">
        <v>4</v>
      </c>
      <c r="G61" s="4" t="s">
        <v>5</v>
      </c>
      <c r="H61" s="2" t="s">
        <v>4</v>
      </c>
      <c r="I61" s="2" t="s">
        <v>5</v>
      </c>
      <c r="J61" s="31" t="s">
        <v>6</v>
      </c>
      <c r="K61" s="69"/>
    </row>
    <row r="62" spans="1:12" s="4" customFormat="1" ht="24.75" customHeight="1" x14ac:dyDescent="0.2">
      <c r="A62" s="70"/>
      <c r="B62" s="32" t="s">
        <v>23</v>
      </c>
      <c r="C62" s="32" t="s">
        <v>26</v>
      </c>
      <c r="D62" s="32" t="s">
        <v>23</v>
      </c>
      <c r="E62" s="32" t="s">
        <v>26</v>
      </c>
      <c r="F62" s="32" t="s">
        <v>23</v>
      </c>
      <c r="G62" s="32" t="s">
        <v>26</v>
      </c>
      <c r="H62" s="32" t="s">
        <v>23</v>
      </c>
      <c r="I62" s="32" t="s">
        <v>26</v>
      </c>
      <c r="J62" s="33" t="s">
        <v>27</v>
      </c>
      <c r="K62" s="70"/>
    </row>
    <row r="63" spans="1:12" ht="15.95" customHeight="1" x14ac:dyDescent="0.2">
      <c r="A63" s="8" t="s">
        <v>7</v>
      </c>
      <c r="B63" s="73">
        <f>67+43+43</f>
        <v>153</v>
      </c>
      <c r="C63" s="73">
        <f>59+39+35</f>
        <v>133</v>
      </c>
      <c r="D63" s="10">
        <v>0</v>
      </c>
      <c r="E63" s="10">
        <v>0</v>
      </c>
      <c r="F63" s="10">
        <v>0</v>
      </c>
      <c r="G63" s="10">
        <v>0</v>
      </c>
      <c r="H63" s="2">
        <f t="shared" ref="H63:I64" si="9">SUM(B63,D63,F63)</f>
        <v>153</v>
      </c>
      <c r="I63" s="2">
        <f t="shared" si="9"/>
        <v>133</v>
      </c>
      <c r="J63" s="11">
        <f>I63/H63</f>
        <v>0.86928104575163401</v>
      </c>
      <c r="K63" s="36" t="s">
        <v>39</v>
      </c>
      <c r="L63" s="26"/>
    </row>
    <row r="64" spans="1:12" ht="15.95" customHeight="1" x14ac:dyDescent="0.2">
      <c r="A64" s="8" t="s">
        <v>8</v>
      </c>
      <c r="B64" s="73">
        <v>1154</v>
      </c>
      <c r="C64" s="73">
        <v>849</v>
      </c>
      <c r="D64" s="10">
        <v>0</v>
      </c>
      <c r="E64" s="10">
        <v>0</v>
      </c>
      <c r="F64" s="10">
        <v>0</v>
      </c>
      <c r="G64" s="10">
        <v>0</v>
      </c>
      <c r="H64" s="2">
        <f t="shared" si="9"/>
        <v>1154</v>
      </c>
      <c r="I64" s="2">
        <f t="shared" si="9"/>
        <v>849</v>
      </c>
      <c r="J64" s="11">
        <f>I64/H64</f>
        <v>0.73570190641247835</v>
      </c>
      <c r="K64" s="37" t="s">
        <v>28</v>
      </c>
      <c r="L64" s="26"/>
    </row>
    <row r="65" spans="1:12" ht="15.95" customHeight="1" x14ac:dyDescent="0.2">
      <c r="A65" s="8" t="s">
        <v>56</v>
      </c>
      <c r="B65" s="73">
        <v>0</v>
      </c>
      <c r="C65" s="73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37" t="s">
        <v>29</v>
      </c>
      <c r="L65" s="26"/>
    </row>
    <row r="66" spans="1:12" ht="15.95" customHeight="1" x14ac:dyDescent="0.2">
      <c r="A66" s="8" t="s">
        <v>10</v>
      </c>
      <c r="B66" s="73">
        <v>0</v>
      </c>
      <c r="C66" s="73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37" t="s">
        <v>30</v>
      </c>
      <c r="L66" s="26"/>
    </row>
    <row r="67" spans="1:12" ht="15.95" customHeight="1" x14ac:dyDescent="0.2">
      <c r="A67" s="8" t="s">
        <v>11</v>
      </c>
      <c r="B67" s="73">
        <v>0</v>
      </c>
      <c r="C67" s="73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37" t="s">
        <v>31</v>
      </c>
      <c r="L67" s="26"/>
    </row>
    <row r="68" spans="1:12" ht="15.95" customHeight="1" x14ac:dyDescent="0.2">
      <c r="A68" s="8" t="s">
        <v>12</v>
      </c>
      <c r="B68" s="73">
        <v>0</v>
      </c>
      <c r="C68" s="73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37" t="s">
        <v>32</v>
      </c>
      <c r="L68" s="26"/>
    </row>
    <row r="69" spans="1:12" ht="15.95" customHeight="1" x14ac:dyDescent="0.2">
      <c r="A69" s="8" t="s">
        <v>13</v>
      </c>
      <c r="B69" s="73">
        <v>0</v>
      </c>
      <c r="C69" s="73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37" t="s">
        <v>33</v>
      </c>
      <c r="L69" s="26"/>
    </row>
    <row r="70" spans="1:12" ht="15.95" customHeight="1" x14ac:dyDescent="0.2">
      <c r="A70" s="8" t="s">
        <v>14</v>
      </c>
      <c r="B70" s="73">
        <v>1</v>
      </c>
      <c r="C70" s="73">
        <v>1</v>
      </c>
      <c r="D70" s="10">
        <v>0</v>
      </c>
      <c r="E70" s="10">
        <v>0</v>
      </c>
      <c r="F70" s="10">
        <v>0</v>
      </c>
      <c r="G70" s="10">
        <v>0</v>
      </c>
      <c r="H70" s="2">
        <f t="shared" ref="H70" si="10">SUM(B70,D70,F70)</f>
        <v>1</v>
      </c>
      <c r="I70" s="2">
        <f t="shared" ref="I70" si="11">SUM(C70,E70,G70)</f>
        <v>1</v>
      </c>
      <c r="J70" s="11">
        <f t="shared" ref="J70" si="12">I70/H70</f>
        <v>1</v>
      </c>
      <c r="K70" s="37" t="s">
        <v>34</v>
      </c>
      <c r="L70" s="26"/>
    </row>
    <row r="71" spans="1:12" ht="15.95" customHeight="1" x14ac:dyDescent="0.2">
      <c r="A71" s="8" t="s">
        <v>15</v>
      </c>
      <c r="B71" s="63">
        <v>0</v>
      </c>
      <c r="C71" s="63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37" t="s">
        <v>35</v>
      </c>
      <c r="L71" s="26"/>
    </row>
    <row r="72" spans="1:12" ht="15.95" customHeight="1" x14ac:dyDescent="0.2">
      <c r="A72" s="8" t="s">
        <v>16</v>
      </c>
      <c r="B72" s="63">
        <v>0</v>
      </c>
      <c r="C72" s="63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37" t="s">
        <v>36</v>
      </c>
      <c r="L72" s="26"/>
    </row>
    <row r="73" spans="1:12" ht="15.95" customHeight="1" x14ac:dyDescent="0.2">
      <c r="A73" s="8" t="s">
        <v>17</v>
      </c>
      <c r="B73" s="63">
        <v>0</v>
      </c>
      <c r="C73" s="63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37" t="s">
        <v>37</v>
      </c>
      <c r="L73" s="26"/>
    </row>
    <row r="74" spans="1:12" ht="15.95" customHeight="1" x14ac:dyDescent="0.2">
      <c r="A74" s="8" t="s">
        <v>18</v>
      </c>
      <c r="B74" s="63">
        <v>0</v>
      </c>
      <c r="C74" s="63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37" t="s">
        <v>38</v>
      </c>
      <c r="L74" s="26"/>
    </row>
    <row r="75" spans="1:12" s="2" customFormat="1" ht="15.95" customHeight="1" x14ac:dyDescent="0.2">
      <c r="A75" s="15" t="s">
        <v>4</v>
      </c>
      <c r="B75" s="16">
        <f t="shared" ref="B75:G75" si="13">SUM(B63:B74)</f>
        <v>1308</v>
      </c>
      <c r="C75" s="16">
        <f t="shared" si="13"/>
        <v>983</v>
      </c>
      <c r="D75" s="16">
        <f t="shared" si="13"/>
        <v>0</v>
      </c>
      <c r="E75" s="16">
        <f t="shared" si="13"/>
        <v>0</v>
      </c>
      <c r="F75" s="16">
        <f t="shared" si="13"/>
        <v>0</v>
      </c>
      <c r="G75" s="16">
        <f t="shared" si="13"/>
        <v>0</v>
      </c>
      <c r="H75" s="16">
        <f>SUM(B75,D75,F75)</f>
        <v>1308</v>
      </c>
      <c r="I75" s="16">
        <f>SUM(C75,E75,G75)</f>
        <v>983</v>
      </c>
      <c r="J75" s="18">
        <f>I75/H75</f>
        <v>0.75152905198776754</v>
      </c>
      <c r="K75" s="38" t="s">
        <v>23</v>
      </c>
    </row>
    <row r="76" spans="1:12" s="2" customFormat="1" ht="15.95" customHeight="1" x14ac:dyDescent="0.2">
      <c r="A76" s="8"/>
      <c r="B76" s="21"/>
      <c r="C76" s="21"/>
      <c r="D76" s="21"/>
      <c r="E76" s="21"/>
      <c r="F76" s="21"/>
      <c r="G76" s="21"/>
      <c r="H76" s="21"/>
      <c r="I76" s="21"/>
      <c r="J76" s="22"/>
    </row>
    <row r="77" spans="1:12" s="2" customFormat="1" ht="15.95" customHeight="1" x14ac:dyDescent="0.2">
      <c r="A77" s="68" t="s">
        <v>4</v>
      </c>
      <c r="B77" s="71" t="s">
        <v>1</v>
      </c>
      <c r="C77" s="71"/>
      <c r="D77" s="71" t="s">
        <v>2</v>
      </c>
      <c r="E77" s="71"/>
      <c r="F77" s="71" t="s">
        <v>3</v>
      </c>
      <c r="G77" s="71"/>
      <c r="H77" s="72" t="s">
        <v>4</v>
      </c>
      <c r="I77" s="72"/>
      <c r="J77" s="72"/>
      <c r="K77" s="68" t="s">
        <v>23</v>
      </c>
    </row>
    <row r="78" spans="1:12" s="4" customFormat="1" ht="15.95" customHeight="1" x14ac:dyDescent="0.2">
      <c r="A78" s="69"/>
      <c r="B78" s="66" t="s">
        <v>24</v>
      </c>
      <c r="C78" s="66"/>
      <c r="D78" s="66" t="s">
        <v>25</v>
      </c>
      <c r="E78" s="66"/>
      <c r="F78" s="66" t="s">
        <v>54</v>
      </c>
      <c r="G78" s="66"/>
      <c r="H78" s="67" t="s">
        <v>23</v>
      </c>
      <c r="I78" s="67"/>
      <c r="J78" s="67"/>
      <c r="K78" s="69"/>
    </row>
    <row r="79" spans="1:12" ht="15.95" customHeight="1" x14ac:dyDescent="0.2">
      <c r="A79" s="69"/>
      <c r="B79" s="5" t="s">
        <v>4</v>
      </c>
      <c r="C79" s="5" t="s">
        <v>5</v>
      </c>
      <c r="D79" s="5" t="s">
        <v>4</v>
      </c>
      <c r="E79" s="5" t="s">
        <v>5</v>
      </c>
      <c r="F79" s="5" t="s">
        <v>4</v>
      </c>
      <c r="G79" s="5" t="s">
        <v>5</v>
      </c>
      <c r="H79" s="6" t="s">
        <v>4</v>
      </c>
      <c r="I79" s="6" t="s">
        <v>5</v>
      </c>
      <c r="J79" s="7" t="s">
        <v>6</v>
      </c>
      <c r="K79" s="69"/>
    </row>
    <row r="80" spans="1:12" s="4" customFormat="1" ht="24.75" customHeight="1" x14ac:dyDescent="0.2">
      <c r="A80" s="70"/>
      <c r="B80" s="32" t="s">
        <v>23</v>
      </c>
      <c r="C80" s="32" t="s">
        <v>26</v>
      </c>
      <c r="D80" s="32" t="s">
        <v>23</v>
      </c>
      <c r="E80" s="32" t="s">
        <v>26</v>
      </c>
      <c r="F80" s="32" t="s">
        <v>23</v>
      </c>
      <c r="G80" s="32" t="s">
        <v>26</v>
      </c>
      <c r="H80" s="32" t="s">
        <v>23</v>
      </c>
      <c r="I80" s="32" t="s">
        <v>26</v>
      </c>
      <c r="J80" s="33" t="s">
        <v>27</v>
      </c>
      <c r="K80" s="70"/>
    </row>
    <row r="81" spans="1:13" ht="15.95" customHeight="1" x14ac:dyDescent="0.2">
      <c r="A81" s="8" t="s">
        <v>7</v>
      </c>
      <c r="B81" s="3">
        <f t="shared" ref="B81:G81" si="14">SUM(B9,B27,B45,B63)</f>
        <v>17366</v>
      </c>
      <c r="C81" s="3">
        <f t="shared" si="14"/>
        <v>10248</v>
      </c>
      <c r="D81" s="3">
        <f t="shared" si="14"/>
        <v>8688</v>
      </c>
      <c r="E81" s="3">
        <f t="shared" si="14"/>
        <v>5789</v>
      </c>
      <c r="F81" s="10">
        <f t="shared" si="14"/>
        <v>0</v>
      </c>
      <c r="G81" s="10">
        <f t="shared" si="14"/>
        <v>0</v>
      </c>
      <c r="H81" s="2">
        <f>SUM(B81,D81,F81)</f>
        <v>26054</v>
      </c>
      <c r="I81" s="2">
        <f t="shared" ref="H81:I93" si="15">SUM(C81,E81,G81)</f>
        <v>16037</v>
      </c>
      <c r="J81" s="27">
        <f t="shared" ref="J81:J93" si="16">I81/H81</f>
        <v>0.61552928533046747</v>
      </c>
      <c r="K81" s="36" t="s">
        <v>39</v>
      </c>
      <c r="L81" s="26"/>
      <c r="M81" s="28"/>
    </row>
    <row r="82" spans="1:13" ht="15.95" customHeight="1" x14ac:dyDescent="0.2">
      <c r="A82" s="8" t="s">
        <v>8</v>
      </c>
      <c r="B82" s="3">
        <f t="shared" ref="B82:B93" si="17">SUM(B10,B28,B46,B64)</f>
        <v>6789</v>
      </c>
      <c r="C82" s="3">
        <f t="shared" ref="C82:G92" si="18">SUM(C10,C28,C46,C64)</f>
        <v>5438</v>
      </c>
      <c r="D82" s="3">
        <f t="shared" si="18"/>
        <v>7091</v>
      </c>
      <c r="E82" s="3">
        <f t="shared" si="18"/>
        <v>6095</v>
      </c>
      <c r="F82" s="60">
        <f t="shared" si="18"/>
        <v>32830</v>
      </c>
      <c r="G82" s="60">
        <f t="shared" si="18"/>
        <v>25962</v>
      </c>
      <c r="H82" s="2">
        <f t="shared" si="15"/>
        <v>46710</v>
      </c>
      <c r="I82" s="2">
        <f t="shared" si="15"/>
        <v>37495</v>
      </c>
      <c r="J82" s="27">
        <f t="shared" si="16"/>
        <v>0.80271890387497324</v>
      </c>
      <c r="K82" s="37" t="s">
        <v>28</v>
      </c>
      <c r="L82" s="26"/>
      <c r="M82" s="28"/>
    </row>
    <row r="83" spans="1:13" ht="15.95" customHeight="1" x14ac:dyDescent="0.2">
      <c r="A83" s="8" t="s">
        <v>9</v>
      </c>
      <c r="B83" s="3">
        <f t="shared" si="17"/>
        <v>25733</v>
      </c>
      <c r="C83" s="3">
        <f t="shared" si="18"/>
        <v>17118</v>
      </c>
      <c r="D83" s="3">
        <f t="shared" si="18"/>
        <v>21170</v>
      </c>
      <c r="E83" s="3">
        <f t="shared" si="18"/>
        <v>15099</v>
      </c>
      <c r="F83" s="10">
        <f t="shared" si="18"/>
        <v>0</v>
      </c>
      <c r="G83" s="10">
        <f t="shared" si="18"/>
        <v>0</v>
      </c>
      <c r="H83" s="2">
        <f t="shared" si="15"/>
        <v>46903</v>
      </c>
      <c r="I83" s="2">
        <f t="shared" si="15"/>
        <v>32217</v>
      </c>
      <c r="J83" s="27">
        <f t="shared" si="16"/>
        <v>0.6868857002750357</v>
      </c>
      <c r="K83" s="37" t="s">
        <v>29</v>
      </c>
      <c r="L83" s="26"/>
      <c r="M83" s="28"/>
    </row>
    <row r="84" spans="1:13" ht="15.95" customHeight="1" x14ac:dyDescent="0.2">
      <c r="A84" s="8" t="s">
        <v>10</v>
      </c>
      <c r="B84" s="3">
        <f t="shared" si="17"/>
        <v>9335</v>
      </c>
      <c r="C84" s="3">
        <f t="shared" si="18"/>
        <v>4781</v>
      </c>
      <c r="D84" s="3">
        <f t="shared" si="18"/>
        <v>21783</v>
      </c>
      <c r="E84" s="3">
        <f t="shared" si="18"/>
        <v>12840</v>
      </c>
      <c r="F84" s="10">
        <f t="shared" si="18"/>
        <v>0</v>
      </c>
      <c r="G84" s="10">
        <f t="shared" si="18"/>
        <v>0</v>
      </c>
      <c r="H84" s="2">
        <f t="shared" si="15"/>
        <v>31118</v>
      </c>
      <c r="I84" s="2">
        <f t="shared" si="15"/>
        <v>17621</v>
      </c>
      <c r="J84" s="27">
        <f t="shared" si="16"/>
        <v>0.5662638987081432</v>
      </c>
      <c r="K84" s="37" t="s">
        <v>30</v>
      </c>
      <c r="L84" s="26"/>
      <c r="M84" s="28"/>
    </row>
    <row r="85" spans="1:13" ht="15.95" customHeight="1" x14ac:dyDescent="0.2">
      <c r="A85" s="8" t="s">
        <v>11</v>
      </c>
      <c r="B85" s="3">
        <f t="shared" si="17"/>
        <v>4781</v>
      </c>
      <c r="C85" s="3">
        <f t="shared" si="18"/>
        <v>2712</v>
      </c>
      <c r="D85" s="3">
        <f>SUM(D13,D31,D49,D67)</f>
        <v>11884</v>
      </c>
      <c r="E85" s="3">
        <f>SUM(E13,E31,E49,E67)</f>
        <v>6046</v>
      </c>
      <c r="F85" s="10">
        <f t="shared" si="18"/>
        <v>0</v>
      </c>
      <c r="G85" s="10">
        <f t="shared" si="18"/>
        <v>0</v>
      </c>
      <c r="H85" s="2">
        <f t="shared" si="15"/>
        <v>16665</v>
      </c>
      <c r="I85" s="2">
        <f t="shared" si="15"/>
        <v>8758</v>
      </c>
      <c r="J85" s="27">
        <f t="shared" si="16"/>
        <v>0.52553255325532555</v>
      </c>
      <c r="K85" s="37" t="s">
        <v>31</v>
      </c>
      <c r="L85" s="26"/>
      <c r="M85" s="28"/>
    </row>
    <row r="86" spans="1:13" ht="15.95" customHeight="1" x14ac:dyDescent="0.2">
      <c r="A86" s="8" t="s">
        <v>12</v>
      </c>
      <c r="B86" s="3">
        <f t="shared" si="17"/>
        <v>5194</v>
      </c>
      <c r="C86" s="3">
        <f t="shared" si="18"/>
        <v>2910</v>
      </c>
      <c r="D86" s="3">
        <f t="shared" si="18"/>
        <v>0</v>
      </c>
      <c r="E86" s="3">
        <f t="shared" si="18"/>
        <v>0</v>
      </c>
      <c r="F86" s="10">
        <f t="shared" si="18"/>
        <v>0</v>
      </c>
      <c r="G86" s="10">
        <f t="shared" si="18"/>
        <v>0</v>
      </c>
      <c r="H86" s="2">
        <f>SUM(B86,D86,F86)</f>
        <v>5194</v>
      </c>
      <c r="I86" s="2">
        <f t="shared" si="15"/>
        <v>2910</v>
      </c>
      <c r="J86" s="27">
        <f t="shared" si="16"/>
        <v>0.56026184058529072</v>
      </c>
      <c r="K86" s="37" t="s">
        <v>32</v>
      </c>
      <c r="L86" s="26"/>
      <c r="M86" s="28"/>
    </row>
    <row r="87" spans="1:13" ht="15.95" customHeight="1" x14ac:dyDescent="0.2">
      <c r="A87" s="8" t="s">
        <v>13</v>
      </c>
      <c r="B87" s="3">
        <f t="shared" si="17"/>
        <v>10213</v>
      </c>
      <c r="C87" s="3">
        <f t="shared" si="18"/>
        <v>8439</v>
      </c>
      <c r="D87" s="3">
        <f t="shared" si="18"/>
        <v>6261</v>
      </c>
      <c r="E87" s="3">
        <f t="shared" si="18"/>
        <v>5220</v>
      </c>
      <c r="F87" s="10">
        <f t="shared" si="18"/>
        <v>0</v>
      </c>
      <c r="G87" s="10">
        <f t="shared" si="18"/>
        <v>0</v>
      </c>
      <c r="H87" s="2">
        <f t="shared" si="15"/>
        <v>16474</v>
      </c>
      <c r="I87" s="2">
        <f>SUM(C87,E87,G87)</f>
        <v>13659</v>
      </c>
      <c r="J87" s="27">
        <f>I87/H87</f>
        <v>0.82912468131601313</v>
      </c>
      <c r="K87" s="37" t="s">
        <v>33</v>
      </c>
      <c r="L87" s="26"/>
      <c r="M87" s="28"/>
    </row>
    <row r="88" spans="1:13" ht="15.95" customHeight="1" x14ac:dyDescent="0.2">
      <c r="A88" s="8" t="s">
        <v>14</v>
      </c>
      <c r="B88" s="3">
        <f t="shared" si="17"/>
        <v>9144</v>
      </c>
      <c r="C88" s="3">
        <f t="shared" si="18"/>
        <v>2836</v>
      </c>
      <c r="D88" s="3">
        <f t="shared" si="18"/>
        <v>7100</v>
      </c>
      <c r="E88" s="3">
        <f t="shared" si="18"/>
        <v>2260</v>
      </c>
      <c r="F88" s="10">
        <f t="shared" si="18"/>
        <v>0</v>
      </c>
      <c r="G88" s="10">
        <f t="shared" si="18"/>
        <v>0</v>
      </c>
      <c r="H88" s="2">
        <f t="shared" si="15"/>
        <v>16244</v>
      </c>
      <c r="I88" s="2">
        <f t="shared" si="15"/>
        <v>5096</v>
      </c>
      <c r="J88" s="27">
        <f t="shared" si="16"/>
        <v>0.31371583353853733</v>
      </c>
      <c r="K88" s="37" t="s">
        <v>34</v>
      </c>
      <c r="L88" s="26"/>
      <c r="M88" s="28"/>
    </row>
    <row r="89" spans="1:13" ht="15.95" customHeight="1" x14ac:dyDescent="0.2">
      <c r="A89" s="8" t="s">
        <v>15</v>
      </c>
      <c r="B89" s="3">
        <f t="shared" si="17"/>
        <v>4806</v>
      </c>
      <c r="C89" s="3">
        <f t="shared" si="18"/>
        <v>1795</v>
      </c>
      <c r="D89" s="3">
        <f t="shared" si="18"/>
        <v>9</v>
      </c>
      <c r="E89" s="3">
        <f t="shared" si="18"/>
        <v>2</v>
      </c>
      <c r="F89" s="10">
        <f t="shared" si="18"/>
        <v>0</v>
      </c>
      <c r="G89" s="10">
        <f t="shared" si="18"/>
        <v>0</v>
      </c>
      <c r="H89" s="2">
        <f t="shared" si="15"/>
        <v>4815</v>
      </c>
      <c r="I89" s="2">
        <f t="shared" si="15"/>
        <v>1797</v>
      </c>
      <c r="J89" s="27">
        <f t="shared" si="16"/>
        <v>0.37320872274143302</v>
      </c>
      <c r="K89" s="37" t="s">
        <v>35</v>
      </c>
      <c r="L89" s="29"/>
      <c r="M89" s="28"/>
    </row>
    <row r="90" spans="1:13" ht="15.95" customHeight="1" x14ac:dyDescent="0.2">
      <c r="A90" s="8" t="s">
        <v>16</v>
      </c>
      <c r="B90" s="3">
        <f t="shared" si="17"/>
        <v>8311</v>
      </c>
      <c r="C90" s="3">
        <f t="shared" si="18"/>
        <v>5458</v>
      </c>
      <c r="D90" s="3">
        <f t="shared" si="18"/>
        <v>1441</v>
      </c>
      <c r="E90" s="3">
        <f t="shared" si="18"/>
        <v>845</v>
      </c>
      <c r="F90" s="10">
        <f t="shared" si="18"/>
        <v>0</v>
      </c>
      <c r="G90" s="10">
        <f t="shared" si="18"/>
        <v>0</v>
      </c>
      <c r="H90" s="2">
        <f t="shared" si="15"/>
        <v>9752</v>
      </c>
      <c r="I90" s="2">
        <f t="shared" si="15"/>
        <v>6303</v>
      </c>
      <c r="J90" s="27">
        <f t="shared" si="16"/>
        <v>0.64632895816242819</v>
      </c>
      <c r="K90" s="37" t="s">
        <v>36</v>
      </c>
      <c r="L90" s="26"/>
      <c r="M90" s="28"/>
    </row>
    <row r="91" spans="1:13" ht="15.95" customHeight="1" x14ac:dyDescent="0.2">
      <c r="A91" s="8" t="s">
        <v>17</v>
      </c>
      <c r="B91" s="3">
        <f t="shared" si="17"/>
        <v>1776</v>
      </c>
      <c r="C91" s="3">
        <f t="shared" si="18"/>
        <v>905</v>
      </c>
      <c r="D91" s="3">
        <f t="shared" si="18"/>
        <v>127</v>
      </c>
      <c r="E91" s="3">
        <f t="shared" si="18"/>
        <v>88</v>
      </c>
      <c r="F91" s="10">
        <f t="shared" si="18"/>
        <v>0</v>
      </c>
      <c r="G91" s="10">
        <f t="shared" si="18"/>
        <v>0</v>
      </c>
      <c r="H91" s="2">
        <f>SUM(B91,D91,F91)</f>
        <v>1903</v>
      </c>
      <c r="I91" s="2">
        <f t="shared" si="15"/>
        <v>993</v>
      </c>
      <c r="J91" s="27">
        <f t="shared" si="16"/>
        <v>0.52180767209668943</v>
      </c>
      <c r="K91" s="37" t="s">
        <v>37</v>
      </c>
      <c r="L91" s="26"/>
      <c r="M91" s="28"/>
    </row>
    <row r="92" spans="1:13" ht="15.95" customHeight="1" x14ac:dyDescent="0.2">
      <c r="A92" s="8" t="s">
        <v>18</v>
      </c>
      <c r="B92" s="3">
        <f t="shared" si="17"/>
        <v>24543</v>
      </c>
      <c r="C92" s="3">
        <f t="shared" si="18"/>
        <v>7409</v>
      </c>
      <c r="D92" s="3">
        <f t="shared" si="18"/>
        <v>17320</v>
      </c>
      <c r="E92" s="3">
        <f t="shared" si="18"/>
        <v>4771</v>
      </c>
      <c r="F92" s="10">
        <f t="shared" si="18"/>
        <v>0</v>
      </c>
      <c r="G92" s="10">
        <f t="shared" si="18"/>
        <v>0</v>
      </c>
      <c r="H92" s="2">
        <f>SUM(B92,D92,F92)</f>
        <v>41863</v>
      </c>
      <c r="I92" s="2">
        <f t="shared" si="15"/>
        <v>12180</v>
      </c>
      <c r="J92" s="27">
        <f t="shared" si="16"/>
        <v>0.29094904808542149</v>
      </c>
      <c r="K92" s="37" t="s">
        <v>38</v>
      </c>
      <c r="L92" s="26"/>
      <c r="M92" s="28"/>
    </row>
    <row r="93" spans="1:13" s="2" customFormat="1" ht="15.95" customHeight="1" x14ac:dyDescent="0.2">
      <c r="A93" s="15" t="s">
        <v>4</v>
      </c>
      <c r="B93" s="16">
        <f t="shared" si="17"/>
        <v>127991</v>
      </c>
      <c r="C93" s="16">
        <f t="shared" ref="C93:G93" si="19">SUM(C21,C39,C57,C75)</f>
        <v>70049</v>
      </c>
      <c r="D93" s="16">
        <f t="shared" si="19"/>
        <v>102874</v>
      </c>
      <c r="E93" s="16">
        <f t="shared" si="19"/>
        <v>59055</v>
      </c>
      <c r="F93" s="17">
        <f t="shared" si="19"/>
        <v>32830</v>
      </c>
      <c r="G93" s="17">
        <f t="shared" si="19"/>
        <v>25962</v>
      </c>
      <c r="H93" s="16">
        <f>SUM(B93,D93,F93)</f>
        <v>263695</v>
      </c>
      <c r="I93" s="16">
        <f t="shared" si="15"/>
        <v>155066</v>
      </c>
      <c r="J93" s="18">
        <f t="shared" si="16"/>
        <v>0.58805058874836458</v>
      </c>
      <c r="K93" s="38" t="s">
        <v>23</v>
      </c>
      <c r="L93" s="26"/>
      <c r="M93" s="28"/>
    </row>
    <row r="94" spans="1:13" ht="15.95" customHeight="1" x14ac:dyDescent="0.2">
      <c r="B94" s="20"/>
      <c r="C94" s="20"/>
      <c r="D94" s="20"/>
      <c r="E94" s="20"/>
      <c r="F94" s="20"/>
      <c r="G94" s="20"/>
      <c r="H94" s="21"/>
      <c r="I94" s="21"/>
      <c r="J94" s="30"/>
      <c r="M94" s="28"/>
    </row>
    <row r="95" spans="1:13" ht="15.95" customHeight="1" x14ac:dyDescent="0.2">
      <c r="A95" s="46" t="s">
        <v>48</v>
      </c>
      <c r="B95" s="39"/>
      <c r="C95" s="39"/>
      <c r="D95" s="39"/>
      <c r="E95" s="39"/>
      <c r="F95" s="39"/>
      <c r="G95" s="39"/>
      <c r="H95" s="40"/>
      <c r="I95" s="40"/>
      <c r="J95" s="41"/>
      <c r="K95" s="47" t="s">
        <v>45</v>
      </c>
    </row>
    <row r="96" spans="1:13" ht="15.95" customHeight="1" x14ac:dyDescent="0.2">
      <c r="A96" s="48" t="s">
        <v>49</v>
      </c>
      <c r="B96" s="42"/>
      <c r="C96" s="42"/>
      <c r="D96" s="43"/>
      <c r="E96" s="42"/>
      <c r="F96" s="42"/>
      <c r="G96" s="42"/>
      <c r="H96" s="35"/>
      <c r="I96" s="35"/>
      <c r="J96" s="44"/>
      <c r="K96" s="47" t="s">
        <v>55</v>
      </c>
    </row>
    <row r="97" spans="1:11" ht="15.95" customHeight="1" x14ac:dyDescent="0.2">
      <c r="A97" s="48" t="s">
        <v>50</v>
      </c>
      <c r="B97" s="42"/>
      <c r="C97" s="42"/>
      <c r="D97" s="43"/>
      <c r="E97" s="42"/>
      <c r="F97" s="42"/>
      <c r="G97" s="42"/>
      <c r="H97" s="45"/>
      <c r="I97" s="35"/>
      <c r="J97" s="44"/>
      <c r="K97" s="47" t="s">
        <v>46</v>
      </c>
    </row>
    <row r="98" spans="1:11" s="58" customFormat="1" ht="15" customHeight="1" x14ac:dyDescent="0.2">
      <c r="A98" s="59" t="s">
        <v>57</v>
      </c>
      <c r="B98" s="54"/>
      <c r="C98" s="55"/>
      <c r="D98" s="56"/>
      <c r="E98" s="54"/>
      <c r="F98" s="54"/>
      <c r="G98" s="57"/>
      <c r="K98" s="61" t="s">
        <v>58</v>
      </c>
    </row>
    <row r="99" spans="1:11" ht="15.95" customHeight="1" x14ac:dyDescent="0.2">
      <c r="A99" s="49" t="s">
        <v>22</v>
      </c>
      <c r="B99" s="42"/>
      <c r="C99" s="42"/>
      <c r="D99" s="42"/>
      <c r="E99" s="42"/>
      <c r="F99" s="42"/>
      <c r="G99" s="42"/>
      <c r="H99" s="35"/>
      <c r="I99" s="35"/>
      <c r="J99" s="44"/>
      <c r="K99" s="50" t="s">
        <v>47</v>
      </c>
    </row>
    <row r="100" spans="1:11" ht="15.95" customHeight="1" x14ac:dyDescent="0.2">
      <c r="A100" s="44"/>
      <c r="B100" s="42"/>
      <c r="C100" s="42"/>
      <c r="D100" s="42"/>
      <c r="E100" s="42"/>
      <c r="F100" s="42"/>
      <c r="G100" s="42"/>
      <c r="H100" s="35"/>
      <c r="I100" s="35"/>
      <c r="J100" s="44"/>
      <c r="K100" s="42"/>
    </row>
    <row r="101" spans="1:11" ht="15.95" customHeight="1" x14ac:dyDescent="0.2">
      <c r="A101" s="44"/>
      <c r="B101" s="42"/>
      <c r="C101" s="42"/>
      <c r="D101" s="42"/>
      <c r="E101" s="42"/>
      <c r="F101" s="42"/>
      <c r="G101" s="42"/>
      <c r="H101" s="35"/>
      <c r="I101" s="35"/>
      <c r="J101" s="44"/>
      <c r="K101" s="42"/>
    </row>
  </sheetData>
  <sheetProtection formatCells="0" formatColumns="0" formatRows="0" insertColumns="0" insertRows="0" insertHyperlinks="0" deleteColumns="0" deleteRows="0" sort="0" autoFilter="0" pivotTables="0"/>
  <mergeCells count="50">
    <mergeCell ref="A77:A80"/>
    <mergeCell ref="B78:C78"/>
    <mergeCell ref="D78:E78"/>
    <mergeCell ref="F78:G78"/>
    <mergeCell ref="H78:J78"/>
    <mergeCell ref="K77:K80"/>
    <mergeCell ref="B5:C5"/>
    <mergeCell ref="D5:E5"/>
    <mergeCell ref="F5:G5"/>
    <mergeCell ref="H5:J5"/>
    <mergeCell ref="B23:C23"/>
    <mergeCell ref="D23:E23"/>
    <mergeCell ref="F23:G23"/>
    <mergeCell ref="H23:J23"/>
    <mergeCell ref="K41:K44"/>
    <mergeCell ref="D24:E24"/>
    <mergeCell ref="F24:G24"/>
    <mergeCell ref="H24:J24"/>
    <mergeCell ref="F41:G41"/>
    <mergeCell ref="H41:J41"/>
    <mergeCell ref="K59:K62"/>
    <mergeCell ref="A5:A8"/>
    <mergeCell ref="K5:K8"/>
    <mergeCell ref="A23:A26"/>
    <mergeCell ref="K23:K26"/>
    <mergeCell ref="B77:C77"/>
    <mergeCell ref="D77:E77"/>
    <mergeCell ref="F77:G77"/>
    <mergeCell ref="H77:J77"/>
    <mergeCell ref="H6:J6"/>
    <mergeCell ref="F6:G6"/>
    <mergeCell ref="D6:E6"/>
    <mergeCell ref="B6:C6"/>
    <mergeCell ref="B24:C24"/>
    <mergeCell ref="B41:C41"/>
    <mergeCell ref="D41:E41"/>
    <mergeCell ref="A41:A44"/>
    <mergeCell ref="B42:C42"/>
    <mergeCell ref="D42:E42"/>
    <mergeCell ref="F42:G42"/>
    <mergeCell ref="H42:J42"/>
    <mergeCell ref="B59:C59"/>
    <mergeCell ref="D59:E59"/>
    <mergeCell ref="F59:G59"/>
    <mergeCell ref="H59:J59"/>
    <mergeCell ref="B60:C60"/>
    <mergeCell ref="D60:E60"/>
    <mergeCell ref="F60:G60"/>
    <mergeCell ref="H60:J60"/>
    <mergeCell ref="A59:A62"/>
  </mergeCells>
  <pageMargins left="0.27559055118110237" right="0.23622047244094491" top="0.59055118110236227" bottom="0.74803149606299213" header="0.15748031496062992" footer="0.15748031496062992"/>
  <pageSetup paperSize="9" scale="77" orientation="landscape" r:id="rId1"/>
  <headerFooter alignWithMargins="0"/>
  <rowBreaks count="2" manualBreakCount="2">
    <brk id="39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סטודנטים תחום תשעז</vt:lpstr>
      <vt:lpstr>'סטודנטים תחום תשעז'!WPrint_Area_W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cp:lastPrinted>2018-01-24T09:56:00Z</cp:lastPrinted>
  <dcterms:created xsi:type="dcterms:W3CDTF">2014-11-11T09:21:22Z</dcterms:created>
  <dcterms:modified xsi:type="dcterms:W3CDTF">2018-03-12T12:32:03Z</dcterms:modified>
</cp:coreProperties>
</file>