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table 15" sheetId="1" r:id="rId1"/>
  </sheets>
  <externalReferences>
    <externalReference r:id="rId2"/>
  </externalReferences>
  <definedNames>
    <definedName name="_Key1" localSheetId="0" hidden="1">'table 15'!#REF!</definedName>
    <definedName name="_Order1" hidden="1">0</definedName>
    <definedName name="_Parse_Out" localSheetId="0" hidden="1">'table 15'!$EJ$10:$EW$42</definedName>
    <definedName name="_Regression_Int" localSheetId="0" hidden="1">1</definedName>
    <definedName name="_Sort" localSheetId="0" hidden="1">'table 15'!#REF!</definedName>
    <definedName name="_xlnm.Criteria" localSheetId="0">'table 15'!#REF!</definedName>
    <definedName name="Criteria_MI" localSheetId="0">'table 15'!#REF!</definedName>
    <definedName name="_xlnm.Database" localSheetId="0">'table 15'!$BG$5:$BN$50</definedName>
    <definedName name="Database_MI" localSheetId="0">'table 15'!$BG$5:$BN$50</definedName>
    <definedName name="Print_Area_MI" localSheetId="0">'table 15'!$CS$150:$CX$170</definedName>
    <definedName name="Print_Titles_MI" localSheetId="0">'table 15'!$943:$943</definedName>
    <definedName name="_xlnm.Print_Area" localSheetId="0">'table 15'!$A$1:$U$53</definedName>
    <definedName name="_xlnm.Print_Titles" localSheetId="0">'table 15'!$943:$943</definedName>
  </definedNames>
  <calcPr calcId="145621" concurrentCalc="0"/>
</workbook>
</file>

<file path=xl/calcChain.xml><?xml version="1.0" encoding="utf-8"?>
<calcChain xmlns="http://schemas.openxmlformats.org/spreadsheetml/2006/main">
  <c r="Q49" i="1" l="1"/>
  <c r="T49" i="1"/>
  <c r="Q48" i="1"/>
  <c r="T48" i="1"/>
  <c r="Q45" i="1"/>
  <c r="Q46" i="1"/>
  <c r="Q47" i="1"/>
  <c r="Q44" i="1"/>
  <c r="T47" i="1"/>
  <c r="AL13" i="1"/>
  <c r="AL14" i="1"/>
  <c r="AL15" i="1"/>
  <c r="AL16" i="1"/>
  <c r="AL17" i="1"/>
  <c r="AL18" i="1"/>
  <c r="AL21" i="1"/>
  <c r="AE29" i="1"/>
  <c r="AF29" i="1"/>
  <c r="AG29" i="1"/>
  <c r="AH29" i="1"/>
  <c r="AI29" i="1"/>
  <c r="AE30" i="1"/>
  <c r="AF30" i="1"/>
  <c r="AG30" i="1"/>
  <c r="AH30" i="1"/>
  <c r="AI30" i="1"/>
  <c r="AA31" i="1"/>
  <c r="AE31" i="1"/>
  <c r="AF31" i="1"/>
  <c r="AG31" i="1"/>
  <c r="AH31" i="1"/>
  <c r="AI31" i="1"/>
  <c r="AA34" i="1"/>
  <c r="AE34" i="1"/>
  <c r="AF34" i="1"/>
  <c r="AG34" i="1"/>
  <c r="AH34" i="1"/>
  <c r="AI34" i="1"/>
  <c r="T44" i="1"/>
  <c r="T45" i="1"/>
  <c r="T46" i="1"/>
  <c r="BY159" i="1"/>
  <c r="BY175" i="1"/>
  <c r="BX159" i="1"/>
  <c r="BX175" i="1"/>
  <c r="CL175" i="1"/>
  <c r="CB159" i="1"/>
  <c r="CB174" i="1"/>
  <c r="CH174" i="1"/>
  <c r="BX174" i="1"/>
  <c r="BX173" i="1"/>
  <c r="CL173" i="1"/>
  <c r="CB173" i="1"/>
  <c r="CU161" i="1"/>
  <c r="CU154" i="1"/>
  <c r="CU170" i="1"/>
  <c r="CS159" i="1"/>
  <c r="CS154" i="1"/>
  <c r="CS168" i="1"/>
  <c r="CC160" i="1"/>
  <c r="BX167" i="1"/>
  <c r="CU156" i="1"/>
  <c r="CU165" i="1"/>
  <c r="CM163" i="1"/>
  <c r="CL163" i="1"/>
  <c r="CK163" i="1"/>
  <c r="CJ163" i="1"/>
  <c r="CI163" i="1"/>
  <c r="CH163" i="1"/>
  <c r="CC163" i="1"/>
  <c r="CN162" i="1"/>
  <c r="CM162" i="1"/>
  <c r="CL162" i="1"/>
  <c r="CK162" i="1"/>
  <c r="CJ162" i="1"/>
  <c r="CI162" i="1"/>
  <c r="CH162" i="1"/>
  <c r="CC162" i="1"/>
  <c r="BX169" i="1"/>
  <c r="CV161" i="1"/>
  <c r="CT161" i="1"/>
  <c r="CS161" i="1"/>
  <c r="CN161" i="1"/>
  <c r="CM161" i="1"/>
  <c r="CL161" i="1"/>
  <c r="CK161" i="1"/>
  <c r="CJ161" i="1"/>
  <c r="CI161" i="1"/>
  <c r="CH161" i="1"/>
  <c r="CC161" i="1"/>
  <c r="BV168" i="1"/>
  <c r="CV160" i="1"/>
  <c r="CU160" i="1"/>
  <c r="CU169" i="1"/>
  <c r="CT160" i="1"/>
  <c r="CM160" i="1"/>
  <c r="CL160" i="1"/>
  <c r="CK160" i="1"/>
  <c r="CJ160" i="1"/>
  <c r="CI160" i="1"/>
  <c r="CH160" i="1"/>
  <c r="BY167" i="1"/>
  <c r="CV159" i="1"/>
  <c r="CU159" i="1"/>
  <c r="CU168" i="1"/>
  <c r="CT159" i="1"/>
  <c r="CL159" i="1"/>
  <c r="CK159" i="1"/>
  <c r="CH159" i="1"/>
  <c r="CB176" i="1"/>
  <c r="CH176" i="1"/>
  <c r="CA159" i="1"/>
  <c r="CA173" i="1"/>
  <c r="CI173" i="1"/>
  <c r="BZ159" i="1"/>
  <c r="BY174" i="1"/>
  <c r="CK174" i="1"/>
  <c r="BY173" i="1"/>
  <c r="BX176" i="1"/>
  <c r="CL176" i="1"/>
  <c r="BW159" i="1"/>
  <c r="BW173" i="1"/>
  <c r="CM173" i="1"/>
  <c r="BV159" i="1"/>
  <c r="CV158" i="1"/>
  <c r="CU158" i="1"/>
  <c r="CU167" i="1"/>
  <c r="CT158" i="1"/>
  <c r="CT154" i="1"/>
  <c r="CT167" i="1"/>
  <c r="CS158" i="1"/>
  <c r="CV157" i="1"/>
  <c r="CU157" i="1"/>
  <c r="CU166" i="1"/>
  <c r="CT157" i="1"/>
  <c r="CV156" i="1"/>
  <c r="CT156" i="1"/>
  <c r="CT165" i="1"/>
  <c r="CS156" i="1"/>
  <c r="CU155" i="1"/>
  <c r="CU164" i="1"/>
  <c r="CT155" i="1"/>
  <c r="CS155" i="1"/>
  <c r="CS164" i="1"/>
  <c r="CU163" i="1"/>
  <c r="CT169" i="1"/>
  <c r="CT163" i="1"/>
  <c r="DE149" i="1"/>
  <c r="DE146" i="1"/>
  <c r="DD149" i="1"/>
  <c r="DD146" i="1"/>
  <c r="DC149" i="1"/>
  <c r="DC146" i="1"/>
  <c r="DB149" i="1"/>
  <c r="DB146" i="1"/>
  <c r="DA149" i="1"/>
  <c r="DA146" i="1"/>
  <c r="CZ149" i="1"/>
  <c r="CZ148" i="1"/>
  <c r="CZ146" i="1"/>
  <c r="CU137" i="1"/>
  <c r="CU130" i="1"/>
  <c r="CU146" i="1"/>
  <c r="CZ141" i="1"/>
  <c r="CZ129" i="1"/>
  <c r="EQ138" i="1"/>
  <c r="EN138" i="1"/>
  <c r="EM138" i="1"/>
  <c r="EG138" i="1"/>
  <c r="EK138" i="1"/>
  <c r="CZ138" i="1"/>
  <c r="CZ136" i="1"/>
  <c r="CZ135" i="1"/>
  <c r="EL137" i="1"/>
  <c r="EG137" i="1"/>
  <c r="EK137" i="1"/>
  <c r="CV137" i="1"/>
  <c r="CT137" i="1"/>
  <c r="CS137" i="1"/>
  <c r="ER136" i="1"/>
  <c r="EQ136" i="1"/>
  <c r="EP136" i="1"/>
  <c r="EO136" i="1"/>
  <c r="EN136" i="1"/>
  <c r="EM136" i="1"/>
  <c r="EL136" i="1"/>
  <c r="EG136" i="1"/>
  <c r="EK136" i="1"/>
  <c r="CV136" i="1"/>
  <c r="CU136" i="1"/>
  <c r="CT136" i="1"/>
  <c r="ER135" i="1"/>
  <c r="EQ135" i="1"/>
  <c r="EO135" i="1"/>
  <c r="EN135" i="1"/>
  <c r="EM135" i="1"/>
  <c r="EL135" i="1"/>
  <c r="EG135" i="1"/>
  <c r="EK135" i="1"/>
  <c r="DE135" i="1"/>
  <c r="DE132" i="1"/>
  <c r="DD135" i="1"/>
  <c r="DC135" i="1"/>
  <c r="DC132" i="1"/>
  <c r="DB135" i="1"/>
  <c r="DB132" i="1"/>
  <c r="DA135" i="1"/>
  <c r="CV135" i="1"/>
  <c r="CU135" i="1"/>
  <c r="CU144" i="1"/>
  <c r="CT135" i="1"/>
  <c r="CS135" i="1"/>
  <c r="ER134" i="1"/>
  <c r="EQ134" i="1"/>
  <c r="EP134" i="1"/>
  <c r="EO134" i="1"/>
  <c r="EN134" i="1"/>
  <c r="EM134" i="1"/>
  <c r="EL134" i="1"/>
  <c r="EG134" i="1"/>
  <c r="EK134" i="1"/>
  <c r="CV134" i="1"/>
  <c r="CU134" i="1"/>
  <c r="CT134" i="1"/>
  <c r="CT130" i="1"/>
  <c r="CT143" i="1"/>
  <c r="CS134" i="1"/>
  <c r="BW119" i="1"/>
  <c r="BW134" i="1"/>
  <c r="CM134" i="1"/>
  <c r="EF133" i="1"/>
  <c r="EL133" i="1"/>
  <c r="EE133" i="1"/>
  <c r="EM133" i="1"/>
  <c r="ED133" i="1"/>
  <c r="EN133" i="1"/>
  <c r="EC133" i="1"/>
  <c r="EO133" i="1"/>
  <c r="EB133" i="1"/>
  <c r="EP133" i="1"/>
  <c r="EA133" i="1"/>
  <c r="EQ133" i="1"/>
  <c r="DZ133" i="1"/>
  <c r="ER133" i="1"/>
  <c r="CV133" i="1"/>
  <c r="CU133" i="1"/>
  <c r="CT133" i="1"/>
  <c r="EQ132" i="1"/>
  <c r="EP132" i="1"/>
  <c r="EN132" i="1"/>
  <c r="EL132" i="1"/>
  <c r="EG132" i="1"/>
  <c r="EK132" i="1"/>
  <c r="DD132" i="1"/>
  <c r="DA132" i="1"/>
  <c r="CZ132" i="1"/>
  <c r="CV132" i="1"/>
  <c r="CU132" i="1"/>
  <c r="CT132" i="1"/>
  <c r="CT141" i="1"/>
  <c r="CS132" i="1"/>
  <c r="EQ131" i="1"/>
  <c r="EN131" i="1"/>
  <c r="EM131" i="1"/>
  <c r="EL131" i="1"/>
  <c r="EG131" i="1"/>
  <c r="EK131" i="1"/>
  <c r="CU131" i="1"/>
  <c r="CU140" i="1"/>
  <c r="CT131" i="1"/>
  <c r="CS131" i="1"/>
  <c r="ED130" i="1"/>
  <c r="EN130" i="1"/>
  <c r="EF130" i="1"/>
  <c r="EL130" i="1"/>
  <c r="EE130" i="1"/>
  <c r="EM130" i="1"/>
  <c r="ED120" i="1"/>
  <c r="ED126" i="1"/>
  <c r="ED119" i="1"/>
  <c r="EN119" i="1"/>
  <c r="EB130" i="1"/>
  <c r="EP130" i="1"/>
  <c r="EA130" i="1"/>
  <c r="EQ130" i="1"/>
  <c r="CS130" i="1"/>
  <c r="CC123" i="1"/>
  <c r="BW130" i="1"/>
  <c r="EO129" i="1"/>
  <c r="EN129" i="1"/>
  <c r="EL129" i="1"/>
  <c r="EG129" i="1"/>
  <c r="EK129" i="1"/>
  <c r="DE129" i="1"/>
  <c r="DD129" i="1"/>
  <c r="DC129" i="1"/>
  <c r="DB129" i="1"/>
  <c r="DA129" i="1"/>
  <c r="CM122" i="1"/>
  <c r="CC122" i="1"/>
  <c r="CG122" i="1"/>
  <c r="CM129" i="1"/>
  <c r="CB129" i="1"/>
  <c r="EO128" i="1"/>
  <c r="EN128" i="1"/>
  <c r="EM128" i="1"/>
  <c r="EL128" i="1"/>
  <c r="EG128" i="1"/>
  <c r="EK128" i="1"/>
  <c r="CC121" i="1"/>
  <c r="BV128" i="1"/>
  <c r="EQ127" i="1"/>
  <c r="EP127" i="1"/>
  <c r="EO127" i="1"/>
  <c r="EN127" i="1"/>
  <c r="EM127" i="1"/>
  <c r="EL127" i="1"/>
  <c r="EG127" i="1"/>
  <c r="EK127" i="1"/>
  <c r="EA126" i="1"/>
  <c r="EQ126" i="1"/>
  <c r="EF126" i="1"/>
  <c r="EL126" i="1"/>
  <c r="EE126" i="1"/>
  <c r="EM126" i="1"/>
  <c r="EN126" i="1"/>
  <c r="EC126" i="1"/>
  <c r="EB126" i="1"/>
  <c r="EP126" i="1"/>
  <c r="EP125" i="1"/>
  <c r="EO125" i="1"/>
  <c r="EL125" i="1"/>
  <c r="EG125" i="1"/>
  <c r="EK125" i="1"/>
  <c r="EP124" i="1"/>
  <c r="EO124" i="1"/>
  <c r="EN124" i="1"/>
  <c r="EL124" i="1"/>
  <c r="EG124" i="1"/>
  <c r="EK124" i="1"/>
  <c r="ER123" i="1"/>
  <c r="EQ123" i="1"/>
  <c r="EP123" i="1"/>
  <c r="EO123" i="1"/>
  <c r="EN123" i="1"/>
  <c r="EM123" i="1"/>
  <c r="EL123" i="1"/>
  <c r="EG123" i="1"/>
  <c r="EK123" i="1"/>
  <c r="CM123" i="1"/>
  <c r="CL123" i="1"/>
  <c r="CK123" i="1"/>
  <c r="CJ123" i="1"/>
  <c r="CI123" i="1"/>
  <c r="CH123" i="1"/>
  <c r="EQ122" i="1"/>
  <c r="EP122" i="1"/>
  <c r="EO122" i="1"/>
  <c r="EN122" i="1"/>
  <c r="EL122" i="1"/>
  <c r="EG122" i="1"/>
  <c r="EK122" i="1"/>
  <c r="CN122" i="1"/>
  <c r="CL122" i="1"/>
  <c r="CK122" i="1"/>
  <c r="CJ122" i="1"/>
  <c r="CJ129" i="1"/>
  <c r="CI122" i="1"/>
  <c r="CH122" i="1"/>
  <c r="CI129" i="1"/>
  <c r="EQ121" i="1"/>
  <c r="EP121" i="1"/>
  <c r="EO121" i="1"/>
  <c r="EN121" i="1"/>
  <c r="EL121" i="1"/>
  <c r="EG121" i="1"/>
  <c r="EK121" i="1"/>
  <c r="DE121" i="1"/>
  <c r="DE120" i="1"/>
  <c r="DD121" i="1"/>
  <c r="DD120" i="1"/>
  <c r="DC121" i="1"/>
  <c r="DC120" i="1"/>
  <c r="CN121" i="1"/>
  <c r="CM121" i="1"/>
  <c r="CL121" i="1"/>
  <c r="CG121" i="1"/>
  <c r="CL128" i="1"/>
  <c r="CK121" i="1"/>
  <c r="CJ121" i="1"/>
  <c r="CI121" i="1"/>
  <c r="CH121" i="1"/>
  <c r="EF120" i="1"/>
  <c r="EE120" i="1"/>
  <c r="EM120" i="1"/>
  <c r="EN120" i="1"/>
  <c r="EC120" i="1"/>
  <c r="EO120" i="1"/>
  <c r="EB120" i="1"/>
  <c r="EB119" i="1"/>
  <c r="EP119" i="1"/>
  <c r="EA120" i="1"/>
  <c r="EQ120" i="1"/>
  <c r="DZ120" i="1"/>
  <c r="CM120" i="1"/>
  <c r="CL120" i="1"/>
  <c r="CK120" i="1"/>
  <c r="CJ120" i="1"/>
  <c r="CI120" i="1"/>
  <c r="CH120" i="1"/>
  <c r="CC120" i="1"/>
  <c r="BY127" i="1"/>
  <c r="BV119" i="1"/>
  <c r="CN119" i="1"/>
  <c r="CC119" i="1"/>
  <c r="CG119" i="1"/>
  <c r="CN126" i="1"/>
  <c r="CB119" i="1"/>
  <c r="CB133" i="1"/>
  <c r="CA119" i="1"/>
  <c r="CI119" i="1"/>
  <c r="CI126" i="1"/>
  <c r="BZ119" i="1"/>
  <c r="BY119" i="1"/>
  <c r="BX119" i="1"/>
  <c r="BX134" i="1"/>
  <c r="CL134" i="1"/>
  <c r="CM119" i="1"/>
  <c r="BV135" i="1"/>
  <c r="CN135" i="1"/>
  <c r="BV134" i="1"/>
  <c r="CN134" i="1"/>
  <c r="DE118" i="1"/>
  <c r="DE117" i="1"/>
  <c r="DD118" i="1"/>
  <c r="DD117" i="1"/>
  <c r="DC118" i="1"/>
  <c r="DC117" i="1"/>
  <c r="CV113" i="1"/>
  <c r="CU113" i="1"/>
  <c r="CT113" i="1"/>
  <c r="CT106" i="1"/>
  <c r="CT122" i="1"/>
  <c r="CS113" i="1"/>
  <c r="CV112" i="1"/>
  <c r="CU112" i="1"/>
  <c r="CT112" i="1"/>
  <c r="CT121" i="1"/>
  <c r="CV111" i="1"/>
  <c r="CV106" i="1"/>
  <c r="CV120" i="1"/>
  <c r="CU111" i="1"/>
  <c r="CT111" i="1"/>
  <c r="CT120" i="1"/>
  <c r="CS111" i="1"/>
  <c r="CV110" i="1"/>
  <c r="CV119" i="1"/>
  <c r="CU110" i="1"/>
  <c r="CT110" i="1"/>
  <c r="CT119" i="1"/>
  <c r="CS110" i="1"/>
  <c r="CV109" i="1"/>
  <c r="CV118" i="1"/>
  <c r="CU109" i="1"/>
  <c r="CT109" i="1"/>
  <c r="CT118" i="1"/>
  <c r="DE108" i="1"/>
  <c r="DE107" i="1"/>
  <c r="DD108" i="1"/>
  <c r="DD107" i="1"/>
  <c r="DC108" i="1"/>
  <c r="DC107" i="1"/>
  <c r="CV108" i="1"/>
  <c r="CU108" i="1"/>
  <c r="CT108" i="1"/>
  <c r="CT117" i="1"/>
  <c r="CS108" i="1"/>
  <c r="CS106" i="1"/>
  <c r="CS117" i="1"/>
  <c r="CV107" i="1"/>
  <c r="CV116" i="1"/>
  <c r="CU107" i="1"/>
  <c r="CT107" i="1"/>
  <c r="CT116" i="1"/>
  <c r="CS107" i="1"/>
  <c r="CU106" i="1"/>
  <c r="CT115" i="1"/>
  <c r="EQ98" i="1"/>
  <c r="EN98" i="1"/>
  <c r="EM98" i="1"/>
  <c r="EG98" i="1"/>
  <c r="EK98" i="1"/>
  <c r="EL97" i="1"/>
  <c r="EG97" i="1"/>
  <c r="EK97" i="1"/>
  <c r="ER96" i="1"/>
  <c r="EQ96" i="1"/>
  <c r="EP96" i="1"/>
  <c r="EO96" i="1"/>
  <c r="EN96" i="1"/>
  <c r="EM96" i="1"/>
  <c r="EL96" i="1"/>
  <c r="EG96" i="1"/>
  <c r="EK96" i="1"/>
  <c r="BW96" i="1"/>
  <c r="CM96" i="1"/>
  <c r="BZ96" i="1"/>
  <c r="CJ96" i="1"/>
  <c r="CB96" i="1"/>
  <c r="CH96" i="1"/>
  <c r="CA96" i="1"/>
  <c r="CI96" i="1"/>
  <c r="BY96" i="1"/>
  <c r="CK96" i="1"/>
  <c r="BX96" i="1"/>
  <c r="CL96" i="1"/>
  <c r="ER95" i="1"/>
  <c r="EQ95" i="1"/>
  <c r="EO95" i="1"/>
  <c r="EN95" i="1"/>
  <c r="EM95" i="1"/>
  <c r="EL95" i="1"/>
  <c r="EG95" i="1"/>
  <c r="EK95" i="1"/>
  <c r="CU86" i="1"/>
  <c r="CU83" i="1"/>
  <c r="CU95" i="1"/>
  <c r="CB95" i="1"/>
  <c r="CH95" i="1"/>
  <c r="CA95" i="1"/>
  <c r="CI95" i="1"/>
  <c r="BZ95" i="1"/>
  <c r="CJ95" i="1"/>
  <c r="BY95" i="1"/>
  <c r="CK95" i="1"/>
  <c r="BX95" i="1"/>
  <c r="CL95" i="1"/>
  <c r="BW95" i="1"/>
  <c r="CM95" i="1"/>
  <c r="BV95" i="1"/>
  <c r="CN95" i="1"/>
  <c r="ER94" i="1"/>
  <c r="EQ94" i="1"/>
  <c r="EP94" i="1"/>
  <c r="EO94" i="1"/>
  <c r="EN94" i="1"/>
  <c r="EM94" i="1"/>
  <c r="EL94" i="1"/>
  <c r="EG94" i="1"/>
  <c r="EK94" i="1"/>
  <c r="CU85" i="1"/>
  <c r="CU94" i="1"/>
  <c r="CA94" i="1"/>
  <c r="CI94" i="1"/>
  <c r="CB94" i="1"/>
  <c r="CH94" i="1"/>
  <c r="BZ94" i="1"/>
  <c r="CJ94" i="1"/>
  <c r="BY94" i="1"/>
  <c r="CK94" i="1"/>
  <c r="BX94" i="1"/>
  <c r="CL94" i="1"/>
  <c r="BW94" i="1"/>
  <c r="CM94" i="1"/>
  <c r="BV94" i="1"/>
  <c r="CN94" i="1"/>
  <c r="EA93" i="1"/>
  <c r="EQ93" i="1"/>
  <c r="EF93" i="1"/>
  <c r="EE93" i="1"/>
  <c r="EM93" i="1"/>
  <c r="ED93" i="1"/>
  <c r="EN93" i="1"/>
  <c r="EC93" i="1"/>
  <c r="EB93" i="1"/>
  <c r="EP93" i="1"/>
  <c r="DZ93" i="1"/>
  <c r="ER93" i="1"/>
  <c r="BW93" i="1"/>
  <c r="CM93" i="1"/>
  <c r="CB93" i="1"/>
  <c r="CH93" i="1"/>
  <c r="CA93" i="1"/>
  <c r="BZ93" i="1"/>
  <c r="CJ93" i="1"/>
  <c r="BY93" i="1"/>
  <c r="CK93" i="1"/>
  <c r="BX93" i="1"/>
  <c r="CL93" i="1"/>
  <c r="EQ92" i="1"/>
  <c r="EP92" i="1"/>
  <c r="EN92" i="1"/>
  <c r="EL92" i="1"/>
  <c r="EG92" i="1"/>
  <c r="EK92" i="1"/>
  <c r="CB92" i="1"/>
  <c r="CH92" i="1"/>
  <c r="BX92" i="1"/>
  <c r="CL92" i="1"/>
  <c r="BW92" i="1"/>
  <c r="CM92" i="1"/>
  <c r="BV92" i="1"/>
  <c r="CN92" i="1"/>
  <c r="EQ91" i="1"/>
  <c r="EN91" i="1"/>
  <c r="EM91" i="1"/>
  <c r="EL91" i="1"/>
  <c r="EG91" i="1"/>
  <c r="EK91" i="1"/>
  <c r="EF90" i="1"/>
  <c r="EL90" i="1"/>
  <c r="EE90" i="1"/>
  <c r="EM90" i="1"/>
  <c r="ED90" i="1"/>
  <c r="EN90" i="1"/>
  <c r="EB90" i="1"/>
  <c r="EB80" i="1"/>
  <c r="EB86" i="1"/>
  <c r="EB79" i="1"/>
  <c r="EP79" i="1"/>
  <c r="EA90" i="1"/>
  <c r="EQ90" i="1"/>
  <c r="CY90" i="1"/>
  <c r="CW90" i="1"/>
  <c r="CV90" i="1"/>
  <c r="CU90" i="1"/>
  <c r="CU99" i="1"/>
  <c r="CT90" i="1"/>
  <c r="CT83" i="1"/>
  <c r="CT99" i="1"/>
  <c r="CS90" i="1"/>
  <c r="EO89" i="1"/>
  <c r="EN89" i="1"/>
  <c r="EL89" i="1"/>
  <c r="EG89" i="1"/>
  <c r="EK89" i="1"/>
  <c r="CY89" i="1"/>
  <c r="CV89" i="1"/>
  <c r="CU89" i="1"/>
  <c r="CU98" i="1"/>
  <c r="CT89" i="1"/>
  <c r="EO88" i="1"/>
  <c r="EN88" i="1"/>
  <c r="EM88" i="1"/>
  <c r="EL88" i="1"/>
  <c r="EG88" i="1"/>
  <c r="EK88" i="1"/>
  <c r="CY88" i="1"/>
  <c r="CX88" i="1"/>
  <c r="CV88" i="1"/>
  <c r="CU88" i="1"/>
  <c r="CT88" i="1"/>
  <c r="CS88" i="1"/>
  <c r="EQ87" i="1"/>
  <c r="EP87" i="1"/>
  <c r="EO87" i="1"/>
  <c r="EN87" i="1"/>
  <c r="EM87" i="1"/>
  <c r="EL87" i="1"/>
  <c r="EG87" i="1"/>
  <c r="EK87" i="1"/>
  <c r="CY87" i="1"/>
  <c r="CV87" i="1"/>
  <c r="CU87" i="1"/>
  <c r="CU96" i="1"/>
  <c r="CT87" i="1"/>
  <c r="CS87" i="1"/>
  <c r="CC80" i="1"/>
  <c r="CB87" i="1"/>
  <c r="EF86" i="1"/>
  <c r="EL86" i="1"/>
  <c r="EE86" i="1"/>
  <c r="ED86" i="1"/>
  <c r="EN86" i="1"/>
  <c r="EC86" i="1"/>
  <c r="EO86" i="1"/>
  <c r="EP86" i="1"/>
  <c r="EA86" i="1"/>
  <c r="CY86" i="1"/>
  <c r="CY83" i="1"/>
  <c r="CY95" i="1"/>
  <c r="CW86" i="1"/>
  <c r="CV86" i="1"/>
  <c r="CT86" i="1"/>
  <c r="EP85" i="1"/>
  <c r="EO85" i="1"/>
  <c r="EL85" i="1"/>
  <c r="EG85" i="1"/>
  <c r="EK85" i="1"/>
  <c r="CY85" i="1"/>
  <c r="CW85" i="1"/>
  <c r="CT85" i="1"/>
  <c r="CS85" i="1"/>
  <c r="EP84" i="1"/>
  <c r="EO84" i="1"/>
  <c r="EN84" i="1"/>
  <c r="EL84" i="1"/>
  <c r="EG84" i="1"/>
  <c r="EK84" i="1"/>
  <c r="CV13" i="1"/>
  <c r="DA84" i="1"/>
  <c r="CX84" i="1"/>
  <c r="CX85" i="1"/>
  <c r="CW84" i="1"/>
  <c r="CU84" i="1"/>
  <c r="CU93" i="1"/>
  <c r="CU92" i="1"/>
  <c r="CT84" i="1"/>
  <c r="CS84" i="1"/>
  <c r="ER83" i="1"/>
  <c r="EQ83" i="1"/>
  <c r="EP83" i="1"/>
  <c r="EO83" i="1"/>
  <c r="EN83" i="1"/>
  <c r="EM83" i="1"/>
  <c r="EL83" i="1"/>
  <c r="EG83" i="1"/>
  <c r="EK83" i="1"/>
  <c r="CU97" i="1"/>
  <c r="CS83" i="1"/>
  <c r="CS93" i="1"/>
  <c r="CS92" i="1"/>
  <c r="CM83" i="1"/>
  <c r="CL83" i="1"/>
  <c r="CK83" i="1"/>
  <c r="CJ83" i="1"/>
  <c r="CI83" i="1"/>
  <c r="CH83" i="1"/>
  <c r="CC83" i="1"/>
  <c r="CB90" i="1"/>
  <c r="EQ82" i="1"/>
  <c r="EP82" i="1"/>
  <c r="EO82" i="1"/>
  <c r="EN82" i="1"/>
  <c r="EL82" i="1"/>
  <c r="EG82" i="1"/>
  <c r="EK82" i="1"/>
  <c r="CN82" i="1"/>
  <c r="CM82" i="1"/>
  <c r="CL82" i="1"/>
  <c r="CK82" i="1"/>
  <c r="CJ82" i="1"/>
  <c r="CI82" i="1"/>
  <c r="CH82" i="1"/>
  <c r="CC82" i="1"/>
  <c r="EQ81" i="1"/>
  <c r="EP81" i="1"/>
  <c r="EO81" i="1"/>
  <c r="EN81" i="1"/>
  <c r="EL81" i="1"/>
  <c r="EG81" i="1"/>
  <c r="EK81" i="1"/>
  <c r="CN81" i="1"/>
  <c r="CC81" i="1"/>
  <c r="CG81" i="1"/>
  <c r="CN88" i="1"/>
  <c r="CM81" i="1"/>
  <c r="CL81" i="1"/>
  <c r="CK81" i="1"/>
  <c r="CJ81" i="1"/>
  <c r="CI81" i="1"/>
  <c r="CH81" i="1"/>
  <c r="BV88" i="1"/>
  <c r="EF80" i="1"/>
  <c r="EL80" i="1"/>
  <c r="EE80" i="1"/>
  <c r="EM80" i="1"/>
  <c r="ED80" i="1"/>
  <c r="EC80" i="1"/>
  <c r="EO80" i="1"/>
  <c r="EP80" i="1"/>
  <c r="EA80" i="1"/>
  <c r="DZ80" i="1"/>
  <c r="ER80" i="1"/>
  <c r="CM80" i="1"/>
  <c r="CL80" i="1"/>
  <c r="CK80" i="1"/>
  <c r="CJ80" i="1"/>
  <c r="CI80" i="1"/>
  <c r="CH80" i="1"/>
  <c r="CC93" i="1"/>
  <c r="CC92" i="1"/>
  <c r="CG92" i="1"/>
  <c r="BX87" i="1"/>
  <c r="BV79" i="1"/>
  <c r="CN79" i="1"/>
  <c r="CB79" i="1"/>
  <c r="CH79" i="1"/>
  <c r="CA79" i="1"/>
  <c r="BZ79" i="1"/>
  <c r="BY79" i="1"/>
  <c r="BX79" i="1"/>
  <c r="CL79" i="1"/>
  <c r="BW79" i="1"/>
  <c r="DA59" i="1"/>
  <c r="DA74" i="1"/>
  <c r="CZ58" i="1"/>
  <c r="CZ73" i="1"/>
  <c r="CY56" i="1"/>
  <c r="CY71" i="1"/>
  <c r="DA55" i="1"/>
  <c r="DA70" i="1"/>
  <c r="CV54" i="1"/>
  <c r="CV69" i="1"/>
  <c r="EQ62" i="1"/>
  <c r="EN62" i="1"/>
  <c r="EM62" i="1"/>
  <c r="EG62" i="1"/>
  <c r="EK62" i="1"/>
  <c r="EL61" i="1"/>
  <c r="EG61" i="1"/>
  <c r="EK61" i="1"/>
  <c r="ER60" i="1"/>
  <c r="EQ60" i="1"/>
  <c r="EP60" i="1"/>
  <c r="EO60" i="1"/>
  <c r="EN60" i="1"/>
  <c r="EM60" i="1"/>
  <c r="EL60" i="1"/>
  <c r="EG60" i="1"/>
  <c r="EK60" i="1"/>
  <c r="ER59" i="1"/>
  <c r="EQ59" i="1"/>
  <c r="EO59" i="1"/>
  <c r="EN59" i="1"/>
  <c r="EM59" i="1"/>
  <c r="EL59" i="1"/>
  <c r="EG59" i="1"/>
  <c r="EK59" i="1"/>
  <c r="DO59" i="1"/>
  <c r="DJ59" i="1"/>
  <c r="CZ59" i="1"/>
  <c r="CZ74" i="1"/>
  <c r="CY59" i="1"/>
  <c r="CY74" i="1"/>
  <c r="CX59" i="1"/>
  <c r="CX74" i="1"/>
  <c r="CW59" i="1"/>
  <c r="CW74" i="1"/>
  <c r="CV59" i="1"/>
  <c r="CV74" i="1"/>
  <c r="CU59" i="1"/>
  <c r="CU74" i="1"/>
  <c r="ER58" i="1"/>
  <c r="EQ58" i="1"/>
  <c r="EP58" i="1"/>
  <c r="EO58" i="1"/>
  <c r="EN58" i="1"/>
  <c r="EM58" i="1"/>
  <c r="EL58" i="1"/>
  <c r="EG58" i="1"/>
  <c r="EK58" i="1"/>
  <c r="DO58" i="1"/>
  <c r="DN58" i="1"/>
  <c r="DM58" i="1"/>
  <c r="DK58" i="1"/>
  <c r="DL58" i="1"/>
  <c r="DJ58" i="1"/>
  <c r="DA58" i="1"/>
  <c r="DA73" i="1"/>
  <c r="CY58" i="1"/>
  <c r="CY73" i="1"/>
  <c r="CX58" i="1"/>
  <c r="CX73" i="1"/>
  <c r="CW58" i="1"/>
  <c r="CW73" i="1"/>
  <c r="CV58" i="1"/>
  <c r="CV73" i="1"/>
  <c r="CU58" i="1"/>
  <c r="CU73" i="1"/>
  <c r="EF57" i="1"/>
  <c r="EL57" i="1"/>
  <c r="EE57" i="1"/>
  <c r="EM57" i="1"/>
  <c r="ED57" i="1"/>
  <c r="EN57" i="1"/>
  <c r="EC57" i="1"/>
  <c r="EO57" i="1"/>
  <c r="EB57" i="1"/>
  <c r="EP57" i="1"/>
  <c r="EA57" i="1"/>
  <c r="EQ57" i="1"/>
  <c r="DZ57" i="1"/>
  <c r="DO57" i="1"/>
  <c r="DJ57" i="1"/>
  <c r="DA57" i="1"/>
  <c r="DA72" i="1"/>
  <c r="CZ57" i="1"/>
  <c r="CZ72" i="1"/>
  <c r="CY57" i="1"/>
  <c r="CY72" i="1"/>
  <c r="CX57" i="1"/>
  <c r="CX72" i="1"/>
  <c r="CW57" i="1"/>
  <c r="CW72" i="1"/>
  <c r="CV57" i="1"/>
  <c r="CV72" i="1"/>
  <c r="CU57" i="1"/>
  <c r="CU72" i="1"/>
  <c r="EQ56" i="1"/>
  <c r="EP56" i="1"/>
  <c r="EN56" i="1"/>
  <c r="EL56" i="1"/>
  <c r="EG56" i="1"/>
  <c r="EK56" i="1"/>
  <c r="DO56" i="1"/>
  <c r="DJ56" i="1"/>
  <c r="DA56" i="1"/>
  <c r="DA71" i="1"/>
  <c r="CZ56" i="1"/>
  <c r="CZ71" i="1"/>
  <c r="CX56" i="1"/>
  <c r="CX71" i="1"/>
  <c r="CW56" i="1"/>
  <c r="CW71" i="1"/>
  <c r="CV56" i="1"/>
  <c r="CV71" i="1"/>
  <c r="CU56" i="1"/>
  <c r="CU71" i="1"/>
  <c r="CB56" i="1"/>
  <c r="CH56" i="1"/>
  <c r="CC56" i="1"/>
  <c r="CG56" i="1"/>
  <c r="CA56" i="1"/>
  <c r="CI56" i="1"/>
  <c r="BZ56" i="1"/>
  <c r="CJ56" i="1"/>
  <c r="BY56" i="1"/>
  <c r="CK56" i="1"/>
  <c r="BX56" i="1"/>
  <c r="CL56" i="1"/>
  <c r="BW56" i="1"/>
  <c r="CM56" i="1"/>
  <c r="EQ55" i="1"/>
  <c r="EN55" i="1"/>
  <c r="EM55" i="1"/>
  <c r="EL55" i="1"/>
  <c r="EG55" i="1"/>
  <c r="EK55" i="1"/>
  <c r="DO55" i="1"/>
  <c r="DJ55" i="1"/>
  <c r="CZ55" i="1"/>
  <c r="CZ70" i="1"/>
  <c r="CY55" i="1"/>
  <c r="CY70" i="1"/>
  <c r="CX55" i="1"/>
  <c r="CX70" i="1"/>
  <c r="CW55" i="1"/>
  <c r="CW70" i="1"/>
  <c r="CV55" i="1"/>
  <c r="CV70" i="1"/>
  <c r="CU55" i="1"/>
  <c r="CU70" i="1"/>
  <c r="BW55" i="1"/>
  <c r="CM55" i="1"/>
  <c r="CC55" i="1"/>
  <c r="CG55" i="1"/>
  <c r="CB55" i="1"/>
  <c r="CH55" i="1"/>
  <c r="CA55" i="1"/>
  <c r="CI55" i="1"/>
  <c r="BZ55" i="1"/>
  <c r="CJ55" i="1"/>
  <c r="BY55" i="1"/>
  <c r="CK55" i="1"/>
  <c r="BX55" i="1"/>
  <c r="CL55" i="1"/>
  <c r="BV55" i="1"/>
  <c r="CN55" i="1"/>
  <c r="EF54" i="1"/>
  <c r="EL54" i="1"/>
  <c r="EE54" i="1"/>
  <c r="EM54" i="1"/>
  <c r="ED54" i="1"/>
  <c r="EN54" i="1"/>
  <c r="EB54" i="1"/>
  <c r="EP54" i="1"/>
  <c r="EA54" i="1"/>
  <c r="EG54" i="1"/>
  <c r="EK54" i="1"/>
  <c r="DO54" i="1"/>
  <c r="DJ54" i="1"/>
  <c r="DA54" i="1"/>
  <c r="DA69" i="1"/>
  <c r="CZ54" i="1"/>
  <c r="CZ69" i="1"/>
  <c r="CY54" i="1"/>
  <c r="CY69" i="1"/>
  <c r="CX54" i="1"/>
  <c r="CX69" i="1"/>
  <c r="CW54" i="1"/>
  <c r="CW69" i="1"/>
  <c r="CU54" i="1"/>
  <c r="CU69" i="1"/>
  <c r="CB54" i="1"/>
  <c r="CH54" i="1"/>
  <c r="CC54" i="1"/>
  <c r="CG54" i="1"/>
  <c r="CA54" i="1"/>
  <c r="CI54" i="1"/>
  <c r="BZ54" i="1"/>
  <c r="CJ54" i="1"/>
  <c r="BY54" i="1"/>
  <c r="CK54" i="1"/>
  <c r="BX54" i="1"/>
  <c r="CL54" i="1"/>
  <c r="BW54" i="1"/>
  <c r="CM54" i="1"/>
  <c r="BV54" i="1"/>
  <c r="CN54" i="1"/>
  <c r="DA68" i="1"/>
  <c r="CZ52" i="1"/>
  <c r="CZ67" i="1"/>
  <c r="CZ66" i="1"/>
  <c r="CW68" i="1"/>
  <c r="CV52" i="1"/>
  <c r="CV67" i="1"/>
  <c r="CV66" i="1"/>
  <c r="CU52" i="1"/>
  <c r="EO52" i="1"/>
  <c r="EN52" i="1"/>
  <c r="EM52" i="1"/>
  <c r="EL52" i="1"/>
  <c r="EG52" i="1"/>
  <c r="EK52" i="1"/>
  <c r="DA52" i="1"/>
  <c r="DA67" i="1"/>
  <c r="DA66" i="1"/>
  <c r="CW52" i="1"/>
  <c r="CW67" i="1"/>
  <c r="CW66" i="1"/>
  <c r="CA52" i="1"/>
  <c r="CI52" i="1"/>
  <c r="BX52" i="1"/>
  <c r="CL52" i="1"/>
  <c r="DV18" i="1"/>
  <c r="DV17" i="1"/>
  <c r="DU17" i="1"/>
  <c r="DU15" i="1"/>
  <c r="DV14" i="1"/>
  <c r="DT10" i="1"/>
  <c r="DU13" i="1"/>
  <c r="DU10" i="1"/>
  <c r="CV130" i="1"/>
  <c r="CV145" i="1"/>
  <c r="DV31" i="1"/>
  <c r="DU31" i="1"/>
  <c r="DT31" i="1"/>
  <c r="DS31" i="1"/>
  <c r="CV31" i="1"/>
  <c r="DR31" i="1"/>
  <c r="CW31" i="1"/>
  <c r="DQ31" i="1"/>
  <c r="DA90" i="1"/>
  <c r="CV10" i="1"/>
  <c r="DA83" i="1"/>
  <c r="DA99" i="1"/>
  <c r="CU31" i="1"/>
  <c r="CT31" i="1"/>
  <c r="CW113" i="1"/>
  <c r="CT10" i="1"/>
  <c r="CW106" i="1"/>
  <c r="CW122" i="1"/>
  <c r="CS31" i="1"/>
  <c r="CR31" i="1"/>
  <c r="CW161" i="1"/>
  <c r="CQ31" i="1"/>
  <c r="DV30" i="1"/>
  <c r="DU30" i="1"/>
  <c r="DT30" i="1"/>
  <c r="DS30" i="1"/>
  <c r="CW30" i="1"/>
  <c r="DQ30" i="1"/>
  <c r="CV30" i="1"/>
  <c r="CU30" i="1"/>
  <c r="CT30" i="1"/>
  <c r="CW112" i="1"/>
  <c r="CW121" i="1"/>
  <c r="CS30" i="1"/>
  <c r="CW136" i="1"/>
  <c r="CR30" i="1"/>
  <c r="CW160" i="1"/>
  <c r="CQ30" i="1"/>
  <c r="BP30" i="1"/>
  <c r="DV29" i="1"/>
  <c r="DU29" i="1"/>
  <c r="DT29" i="1"/>
  <c r="DS29" i="1"/>
  <c r="CW29" i="1"/>
  <c r="DQ29" i="1"/>
  <c r="CV29" i="1"/>
  <c r="DR29" i="1"/>
  <c r="CU29" i="1"/>
  <c r="CT29" i="1"/>
  <c r="CS29" i="1"/>
  <c r="CR29" i="1"/>
  <c r="CQ29" i="1"/>
  <c r="CC29" i="1"/>
  <c r="CB29" i="1"/>
  <c r="CA29" i="1"/>
  <c r="BZ29" i="1"/>
  <c r="BY29" i="1"/>
  <c r="BX29" i="1"/>
  <c r="BW29" i="1"/>
  <c r="BP29" i="1"/>
  <c r="AS29" i="1"/>
  <c r="DV28" i="1"/>
  <c r="DU28" i="1"/>
  <c r="DT28" i="1"/>
  <c r="DS28" i="1"/>
  <c r="CW28" i="1"/>
  <c r="DQ28" i="1"/>
  <c r="CV28" i="1"/>
  <c r="DR28" i="1"/>
  <c r="CU28" i="1"/>
  <c r="CT28" i="1"/>
  <c r="CS28" i="1"/>
  <c r="CR28" i="1"/>
  <c r="CQ28" i="1"/>
  <c r="CM28" i="1"/>
  <c r="CL28" i="1"/>
  <c r="CK28" i="1"/>
  <c r="CJ28" i="1"/>
  <c r="CI28" i="1"/>
  <c r="CH28" i="1"/>
  <c r="CH26" i="1"/>
  <c r="CH27" i="1"/>
  <c r="CH25" i="1"/>
  <c r="CH24" i="1"/>
  <c r="CG28" i="1"/>
  <c r="CC28" i="1"/>
  <c r="CB28" i="1"/>
  <c r="CA28" i="1"/>
  <c r="CA26" i="1"/>
  <c r="CA27" i="1"/>
  <c r="CA25" i="1"/>
  <c r="BZ28" i="1"/>
  <c r="BY28" i="1"/>
  <c r="BX28" i="1"/>
  <c r="BX26" i="1"/>
  <c r="BX27" i="1"/>
  <c r="BX25" i="1"/>
  <c r="BW28" i="1"/>
  <c r="BW26" i="1"/>
  <c r="BW27" i="1"/>
  <c r="BW25" i="1"/>
  <c r="BV28" i="1"/>
  <c r="BV27" i="1"/>
  <c r="BV25" i="1"/>
  <c r="BP28" i="1"/>
  <c r="AS28" i="1"/>
  <c r="DV27" i="1"/>
  <c r="DU27" i="1"/>
  <c r="DT27" i="1"/>
  <c r="DS27" i="1"/>
  <c r="CW27" i="1"/>
  <c r="DQ27" i="1"/>
  <c r="CV27" i="1"/>
  <c r="DR27" i="1"/>
  <c r="CU27" i="1"/>
  <c r="CT27" i="1"/>
  <c r="CS27" i="1"/>
  <c r="CR27" i="1"/>
  <c r="CQ27" i="1"/>
  <c r="CN27" i="1"/>
  <c r="CM27" i="1"/>
  <c r="CL27" i="1"/>
  <c r="CK27" i="1"/>
  <c r="CJ27" i="1"/>
  <c r="CI27" i="1"/>
  <c r="CI26" i="1"/>
  <c r="CI25" i="1"/>
  <c r="CI24" i="1"/>
  <c r="CG27" i="1"/>
  <c r="CC27" i="1"/>
  <c r="CB27" i="1"/>
  <c r="BZ27" i="1"/>
  <c r="BY27" i="1"/>
  <c r="BP27" i="1"/>
  <c r="AS27" i="1"/>
  <c r="DV26" i="1"/>
  <c r="DU26" i="1"/>
  <c r="DT26" i="1"/>
  <c r="DS26" i="1"/>
  <c r="CW26" i="1"/>
  <c r="DQ26" i="1"/>
  <c r="CV26" i="1"/>
  <c r="DR26" i="1"/>
  <c r="CU26" i="1"/>
  <c r="CT26" i="1"/>
  <c r="CW111" i="1"/>
  <c r="CW120" i="1"/>
  <c r="CS26" i="1"/>
  <c r="CZ88" i="1"/>
  <c r="CR26" i="1"/>
  <c r="CW159" i="1"/>
  <c r="CR10" i="1"/>
  <c r="CW154" i="1"/>
  <c r="CW168" i="1"/>
  <c r="CQ26" i="1"/>
  <c r="CN26" i="1"/>
  <c r="CN24" i="1"/>
  <c r="CM26" i="1"/>
  <c r="CL26" i="1"/>
  <c r="CK26" i="1"/>
  <c r="CJ26" i="1"/>
  <c r="CJ25" i="1"/>
  <c r="CJ24" i="1"/>
  <c r="CG26" i="1"/>
  <c r="CG25" i="1"/>
  <c r="CG24" i="1"/>
  <c r="CC26" i="1"/>
  <c r="CC25" i="1"/>
  <c r="CB26" i="1"/>
  <c r="BZ26" i="1"/>
  <c r="BY26" i="1"/>
  <c r="BY25" i="1"/>
  <c r="BP26" i="1"/>
  <c r="AS26" i="1"/>
  <c r="DV25" i="1"/>
  <c r="DU25" i="1"/>
  <c r="DT25" i="1"/>
  <c r="DS25" i="1"/>
  <c r="CW25" i="1"/>
  <c r="DQ25" i="1"/>
  <c r="CV25" i="1"/>
  <c r="DR25" i="1"/>
  <c r="CU25" i="1"/>
  <c r="CT25" i="1"/>
  <c r="CS25" i="1"/>
  <c r="CR25" i="1"/>
  <c r="CQ25" i="1"/>
  <c r="CM25" i="1"/>
  <c r="CM24" i="1"/>
  <c r="CL25" i="1"/>
  <c r="CK25" i="1"/>
  <c r="CK24" i="1"/>
  <c r="BZ25" i="1"/>
  <c r="BP25" i="1"/>
  <c r="AS25" i="1"/>
  <c r="DV24" i="1"/>
  <c r="DU24" i="1"/>
  <c r="DT24" i="1"/>
  <c r="DS24" i="1"/>
  <c r="CW24" i="1"/>
  <c r="DQ24" i="1"/>
  <c r="CV24" i="1"/>
  <c r="DR24" i="1"/>
  <c r="CU24" i="1"/>
  <c r="CT24" i="1"/>
  <c r="CS24" i="1"/>
  <c r="CR24" i="1"/>
  <c r="CQ24" i="1"/>
  <c r="BP24" i="1"/>
  <c r="AS24" i="1"/>
  <c r="DV23" i="1"/>
  <c r="DU23" i="1"/>
  <c r="DT23" i="1"/>
  <c r="DS23" i="1"/>
  <c r="CW23" i="1"/>
  <c r="DQ23" i="1"/>
  <c r="CV23" i="1"/>
  <c r="CU23" i="1"/>
  <c r="CT23" i="1"/>
  <c r="CW110" i="1"/>
  <c r="CW119" i="1"/>
  <c r="CS23" i="1"/>
  <c r="CR23" i="1"/>
  <c r="CW158" i="1"/>
  <c r="CW167" i="1"/>
  <c r="CQ23" i="1"/>
  <c r="CB23" i="1"/>
  <c r="CA23" i="1"/>
  <c r="BZ23" i="1"/>
  <c r="BY23" i="1"/>
  <c r="BX23" i="1"/>
  <c r="BW23" i="1"/>
  <c r="CC23" i="1"/>
  <c r="DV22" i="1"/>
  <c r="DU22" i="1"/>
  <c r="DT22" i="1"/>
  <c r="DS22" i="1"/>
  <c r="CW22" i="1"/>
  <c r="DQ22" i="1"/>
  <c r="CV22" i="1"/>
  <c r="CU22" i="1"/>
  <c r="CT22" i="1"/>
  <c r="CW109" i="1"/>
  <c r="CS22" i="1"/>
  <c r="CR22" i="1"/>
  <c r="CW157" i="1"/>
  <c r="CQ22" i="1"/>
  <c r="CM22" i="1"/>
  <c r="CL22" i="1"/>
  <c r="CK22" i="1"/>
  <c r="CJ22" i="1"/>
  <c r="CI22" i="1"/>
  <c r="CH22" i="1"/>
  <c r="CG22" i="1"/>
  <c r="CB22" i="1"/>
  <c r="CA22" i="1"/>
  <c r="BZ22" i="1"/>
  <c r="BY22" i="1"/>
  <c r="BX22" i="1"/>
  <c r="BW22" i="1"/>
  <c r="BV22" i="1"/>
  <c r="CC22" i="1"/>
  <c r="BT22" i="1"/>
  <c r="BS22" i="1"/>
  <c r="BP22" i="1"/>
  <c r="AS22" i="1"/>
  <c r="DV21" i="1"/>
  <c r="DU21" i="1"/>
  <c r="DT21" i="1"/>
  <c r="DS21" i="1"/>
  <c r="CW21" i="1"/>
  <c r="DQ21" i="1"/>
  <c r="CV21" i="1"/>
  <c r="DR21" i="1"/>
  <c r="CU21" i="1"/>
  <c r="CT21" i="1"/>
  <c r="CS21" i="1"/>
  <c r="CR21" i="1"/>
  <c r="CQ21" i="1"/>
  <c r="CN21" i="1"/>
  <c r="CM21" i="1"/>
  <c r="CL21" i="1"/>
  <c r="CK21" i="1"/>
  <c r="CJ21" i="1"/>
  <c r="CI21" i="1"/>
  <c r="CH21" i="1"/>
  <c r="CG21" i="1"/>
  <c r="CB21" i="1"/>
  <c r="CA21" i="1"/>
  <c r="BZ21" i="1"/>
  <c r="BY21" i="1"/>
  <c r="BX21" i="1"/>
  <c r="BW21" i="1"/>
  <c r="BV21" i="1"/>
  <c r="CC21" i="1"/>
  <c r="BT21" i="1"/>
  <c r="BS21" i="1"/>
  <c r="BR21" i="1"/>
  <c r="BQ21" i="1"/>
  <c r="AS21" i="1"/>
  <c r="AR21" i="1"/>
  <c r="BP21" i="1"/>
  <c r="AQ21" i="1"/>
  <c r="AP21" i="1"/>
  <c r="AO21" i="1"/>
  <c r="AN21" i="1"/>
  <c r="AM21" i="1"/>
  <c r="DV20" i="1"/>
  <c r="DU20" i="1"/>
  <c r="DT20" i="1"/>
  <c r="DS20" i="1"/>
  <c r="CV20" i="1"/>
  <c r="DR20" i="1"/>
  <c r="CW20" i="1"/>
  <c r="DQ20" i="1"/>
  <c r="CU20" i="1"/>
  <c r="CT20" i="1"/>
  <c r="CS20" i="1"/>
  <c r="CR20" i="1"/>
  <c r="CQ20" i="1"/>
  <c r="CN20" i="1"/>
  <c r="CM20" i="1"/>
  <c r="CL20" i="1"/>
  <c r="CK20" i="1"/>
  <c r="CJ20" i="1"/>
  <c r="CI20" i="1"/>
  <c r="CH20" i="1"/>
  <c r="CB20" i="1"/>
  <c r="CA20" i="1"/>
  <c r="BZ20" i="1"/>
  <c r="BY20" i="1"/>
  <c r="BX20" i="1"/>
  <c r="BW20" i="1"/>
  <c r="CC20" i="1"/>
  <c r="DV19" i="1"/>
  <c r="DU19" i="1"/>
  <c r="DT19" i="1"/>
  <c r="DS19" i="1"/>
  <c r="CW19" i="1"/>
  <c r="DQ19" i="1"/>
  <c r="CV19" i="1"/>
  <c r="CU19" i="1"/>
  <c r="CT19" i="1"/>
  <c r="CW108" i="1"/>
  <c r="CS19" i="1"/>
  <c r="CR19" i="1"/>
  <c r="CW156" i="1"/>
  <c r="CQ19" i="1"/>
  <c r="CM19" i="1"/>
  <c r="CL19" i="1"/>
  <c r="CK19" i="1"/>
  <c r="CJ19" i="1"/>
  <c r="CI19" i="1"/>
  <c r="CH19" i="1"/>
  <c r="CB19" i="1"/>
  <c r="CA19" i="1"/>
  <c r="BZ19" i="1"/>
  <c r="BY19" i="1"/>
  <c r="BX19" i="1"/>
  <c r="BW19" i="1"/>
  <c r="BV19" i="1"/>
  <c r="CC19" i="1"/>
  <c r="DU18" i="1"/>
  <c r="DT18" i="1"/>
  <c r="DS18" i="1"/>
  <c r="CW18" i="1"/>
  <c r="DQ18" i="1"/>
  <c r="CV18" i="1"/>
  <c r="DR18" i="1"/>
  <c r="CU18" i="1"/>
  <c r="CT18" i="1"/>
  <c r="CS18" i="1"/>
  <c r="CR18" i="1"/>
  <c r="CQ18" i="1"/>
  <c r="CN18" i="1"/>
  <c r="CM18" i="1"/>
  <c r="CL18" i="1"/>
  <c r="CK18" i="1"/>
  <c r="CJ18" i="1"/>
  <c r="CH18" i="1"/>
  <c r="CI18" i="1"/>
  <c r="CG18" i="1"/>
  <c r="BT18" i="1"/>
  <c r="BS18" i="1"/>
  <c r="BR18" i="1"/>
  <c r="BQ18" i="1"/>
  <c r="BO18" i="1"/>
  <c r="AS18" i="1"/>
  <c r="AR18" i="1"/>
  <c r="BP18" i="1"/>
  <c r="AQ18" i="1"/>
  <c r="AP18" i="1"/>
  <c r="AO18" i="1"/>
  <c r="AN18" i="1"/>
  <c r="AM18" i="1"/>
  <c r="DT17" i="1"/>
  <c r="DS17" i="1"/>
  <c r="CW17" i="1"/>
  <c r="DQ17" i="1"/>
  <c r="CV17" i="1"/>
  <c r="DR17" i="1"/>
  <c r="CU17" i="1"/>
  <c r="CT17" i="1"/>
  <c r="CS17" i="1"/>
  <c r="CR17" i="1"/>
  <c r="CQ17" i="1"/>
  <c r="BT17" i="1"/>
  <c r="BS17" i="1"/>
  <c r="BR17" i="1"/>
  <c r="BQ17" i="1"/>
  <c r="AR17" i="1"/>
  <c r="BP17" i="1"/>
  <c r="BO17" i="1"/>
  <c r="AS17" i="1"/>
  <c r="AQ17" i="1"/>
  <c r="AP17" i="1"/>
  <c r="AO17" i="1"/>
  <c r="AN17" i="1"/>
  <c r="AM17" i="1"/>
  <c r="DV16" i="1"/>
  <c r="DU16" i="1"/>
  <c r="DT16" i="1"/>
  <c r="DS16" i="1"/>
  <c r="CW16" i="1"/>
  <c r="DQ16" i="1"/>
  <c r="CV16" i="1"/>
  <c r="DR16" i="1"/>
  <c r="CU16" i="1"/>
  <c r="CT16" i="1"/>
  <c r="CS16" i="1"/>
  <c r="CR16" i="1"/>
  <c r="CQ16" i="1"/>
  <c r="BT16" i="1"/>
  <c r="BS16" i="1"/>
  <c r="BR16" i="1"/>
  <c r="BQ16" i="1"/>
  <c r="BO16" i="1"/>
  <c r="AS16" i="1"/>
  <c r="AR16" i="1"/>
  <c r="BP16" i="1"/>
  <c r="AQ16" i="1"/>
  <c r="AP16" i="1"/>
  <c r="AO16" i="1"/>
  <c r="AN16" i="1"/>
  <c r="AM16" i="1"/>
  <c r="DV15" i="1"/>
  <c r="DT15" i="1"/>
  <c r="DS15" i="1"/>
  <c r="CV15" i="1"/>
  <c r="DR15" i="1"/>
  <c r="CW15" i="1"/>
  <c r="DQ15" i="1"/>
  <c r="CU15" i="1"/>
  <c r="CT15" i="1"/>
  <c r="CS15" i="1"/>
  <c r="CR15" i="1"/>
  <c r="CQ15" i="1"/>
  <c r="BT15" i="1"/>
  <c r="BS15" i="1"/>
  <c r="BR15" i="1"/>
  <c r="BQ15" i="1"/>
  <c r="BO15" i="1"/>
  <c r="AS15" i="1"/>
  <c r="AR15" i="1"/>
  <c r="BP15" i="1"/>
  <c r="AQ15" i="1"/>
  <c r="AP15" i="1"/>
  <c r="AO15" i="1"/>
  <c r="AN15" i="1"/>
  <c r="AM15" i="1"/>
  <c r="DU14" i="1"/>
  <c r="DT14" i="1"/>
  <c r="DS14" i="1"/>
  <c r="CW14" i="1"/>
  <c r="DQ14" i="1"/>
  <c r="CV14" i="1"/>
  <c r="DR14" i="1"/>
  <c r="CU14" i="1"/>
  <c r="CT14" i="1"/>
  <c r="CS14" i="1"/>
  <c r="CR14" i="1"/>
  <c r="CQ14" i="1"/>
  <c r="BT14" i="1"/>
  <c r="BS14" i="1"/>
  <c r="BR14" i="1"/>
  <c r="BQ14" i="1"/>
  <c r="BO14" i="1"/>
  <c r="AS14" i="1"/>
  <c r="AR14" i="1"/>
  <c r="BP14" i="1"/>
  <c r="AQ14" i="1"/>
  <c r="AP14" i="1"/>
  <c r="AO14" i="1"/>
  <c r="AN14" i="1"/>
  <c r="AM14" i="1"/>
  <c r="DT13" i="1"/>
  <c r="DS13" i="1"/>
  <c r="CW13" i="1"/>
  <c r="DQ13" i="1"/>
  <c r="DR13" i="1"/>
  <c r="CU13" i="1"/>
  <c r="CT13" i="1"/>
  <c r="CW107" i="1"/>
  <c r="CS13" i="1"/>
  <c r="CW131" i="1"/>
  <c r="CS10" i="1"/>
  <c r="CW130" i="1"/>
  <c r="CW140" i="1"/>
  <c r="CR13" i="1"/>
  <c r="CW155" i="1"/>
  <c r="CQ13" i="1"/>
  <c r="BT13" i="1"/>
  <c r="BS13" i="1"/>
  <c r="BR13" i="1"/>
  <c r="BQ13" i="1"/>
  <c r="AR13" i="1"/>
  <c r="BP13" i="1"/>
  <c r="BO13" i="1"/>
  <c r="AS13" i="1"/>
  <c r="AQ13" i="1"/>
  <c r="AP13" i="1"/>
  <c r="AO13" i="1"/>
  <c r="AN13" i="1"/>
  <c r="AM13" i="1"/>
  <c r="DS10" i="1"/>
  <c r="CW10" i="1"/>
  <c r="DQ10" i="1"/>
  <c r="CU10" i="1"/>
  <c r="CW133" i="1"/>
  <c r="CW142" i="1"/>
  <c r="CW165" i="1"/>
  <c r="CQ10" i="1"/>
  <c r="BT10" i="1"/>
  <c r="BS10" i="1"/>
  <c r="BR10" i="1"/>
  <c r="BQ10" i="1"/>
  <c r="BO10" i="1"/>
  <c r="AS10" i="1"/>
  <c r="AR10" i="1"/>
  <c r="BP10" i="1"/>
  <c r="AQ10" i="1"/>
  <c r="AP10" i="1"/>
  <c r="AO10" i="1"/>
  <c r="AN10" i="1"/>
  <c r="AM10" i="1"/>
  <c r="AL10" i="1"/>
  <c r="BT7" i="1"/>
  <c r="BS7" i="1"/>
  <c r="BR7" i="1"/>
  <c r="BP7" i="1"/>
  <c r="BO7" i="1"/>
  <c r="AS7" i="1"/>
  <c r="AP7" i="1"/>
  <c r="AO7" i="1"/>
  <c r="AN7" i="1"/>
  <c r="AM7" i="1"/>
  <c r="AL7" i="1"/>
  <c r="CU68" i="1"/>
  <c r="CU67" i="1"/>
  <c r="CU66" i="1"/>
  <c r="DA86" i="1"/>
  <c r="DR22" i="1"/>
  <c r="DA87" i="1"/>
  <c r="DA96" i="1"/>
  <c r="DR23" i="1"/>
  <c r="BZ52" i="1"/>
  <c r="CJ52" i="1"/>
  <c r="BV52" i="1"/>
  <c r="CN52" i="1"/>
  <c r="DR10" i="1"/>
  <c r="CG19" i="1"/>
  <c r="CV154" i="1"/>
  <c r="DV10" i="1"/>
  <c r="EQ54" i="1"/>
  <c r="CW134" i="1"/>
  <c r="CZ87" i="1"/>
  <c r="CA88" i="1"/>
  <c r="CG93" i="1"/>
  <c r="CC135" i="1"/>
  <c r="CG135" i="1"/>
  <c r="BW126" i="1"/>
  <c r="CV155" i="1"/>
  <c r="CV164" i="1"/>
  <c r="DV13" i="1"/>
  <c r="CJ79" i="1"/>
  <c r="CM88" i="1"/>
  <c r="CC95" i="1"/>
  <c r="CG95" i="1"/>
  <c r="CG82" i="1"/>
  <c r="CJ89" i="1"/>
  <c r="BY92" i="1"/>
  <c r="CK92" i="1"/>
  <c r="CV117" i="1"/>
  <c r="CS120" i="1"/>
  <c r="CS115" i="1"/>
  <c r="CA126" i="1"/>
  <c r="CC134" i="1"/>
  <c r="CG134" i="1"/>
  <c r="BY128" i="1"/>
  <c r="CB128" i="1"/>
  <c r="BX128" i="1"/>
  <c r="CA128" i="1"/>
  <c r="BZ128" i="1"/>
  <c r="CV121" i="1"/>
  <c r="CK129" i="1"/>
  <c r="CC136" i="1"/>
  <c r="CG136" i="1"/>
  <c r="BY130" i="1"/>
  <c r="CB130" i="1"/>
  <c r="BX130" i="1"/>
  <c r="BZ130" i="1"/>
  <c r="CA130" i="1"/>
  <c r="CC130" i="1"/>
  <c r="BW128" i="1"/>
  <c r="CC128" i="1"/>
  <c r="CN129" i="1"/>
  <c r="CU141" i="1"/>
  <c r="CW135" i="1"/>
  <c r="CV170" i="1"/>
  <c r="BY88" i="1"/>
  <c r="CC94" i="1"/>
  <c r="CG94" i="1"/>
  <c r="CB88" i="1"/>
  <c r="BX88" i="1"/>
  <c r="CI88" i="1"/>
  <c r="CG83" i="1"/>
  <c r="DA93" i="1"/>
  <c r="DA92" i="1"/>
  <c r="EG86" i="1"/>
  <c r="EK86" i="1"/>
  <c r="EQ86" i="1"/>
  <c r="EM86" i="1"/>
  <c r="BZ88" i="1"/>
  <c r="CA90" i="1"/>
  <c r="EG90" i="1"/>
  <c r="EK90" i="1"/>
  <c r="EP90" i="1"/>
  <c r="BY136" i="1"/>
  <c r="CK136" i="1"/>
  <c r="BY134" i="1"/>
  <c r="CK134" i="1"/>
  <c r="BY126" i="1"/>
  <c r="BY135" i="1"/>
  <c r="BY133" i="1"/>
  <c r="CK119" i="1"/>
  <c r="CK126" i="1"/>
  <c r="CH133" i="1"/>
  <c r="CZ83" i="1"/>
  <c r="CZ97" i="1"/>
  <c r="CZ86" i="1"/>
  <c r="CV143" i="1"/>
  <c r="CV146" i="1"/>
  <c r="CV139" i="1"/>
  <c r="DZ79" i="1"/>
  <c r="ER79" i="1"/>
  <c r="CA87" i="1"/>
  <c r="BW87" i="1"/>
  <c r="BY87" i="1"/>
  <c r="BZ87" i="1"/>
  <c r="CC87" i="1"/>
  <c r="CG80" i="1"/>
  <c r="CK87" i="1"/>
  <c r="CM87" i="1"/>
  <c r="EL93" i="1"/>
  <c r="ER120" i="1"/>
  <c r="EG120" i="1"/>
  <c r="EK120" i="1"/>
  <c r="DZ119" i="1"/>
  <c r="CV144" i="1"/>
  <c r="CW164" i="1"/>
  <c r="CB25" i="1"/>
  <c r="CV131" i="1"/>
  <c r="CV140" i="1"/>
  <c r="CY84" i="1"/>
  <c r="CY93" i="1"/>
  <c r="CY92" i="1"/>
  <c r="CZ68" i="1"/>
  <c r="CK79" i="1"/>
  <c r="CJ88" i="1"/>
  <c r="CL89" i="1"/>
  <c r="CJ90" i="1"/>
  <c r="CS95" i="1"/>
  <c r="CS98" i="1"/>
  <c r="CY99" i="1"/>
  <c r="CY96" i="1"/>
  <c r="CS94" i="1"/>
  <c r="BW88" i="1"/>
  <c r="CC88" i="1"/>
  <c r="BZ92" i="1"/>
  <c r="CJ92" i="1"/>
  <c r="CV115" i="1"/>
  <c r="BX135" i="1"/>
  <c r="CL135" i="1"/>
  <c r="BX126" i="1"/>
  <c r="BX136" i="1"/>
  <c r="CL136" i="1"/>
  <c r="BX133" i="1"/>
  <c r="CL133" i="1"/>
  <c r="CL119" i="1"/>
  <c r="CL126" i="1"/>
  <c r="CB135" i="1"/>
  <c r="CB134" i="1"/>
  <c r="CB136" i="1"/>
  <c r="CB132" i="1"/>
  <c r="CH132" i="1"/>
  <c r="CH135" i="1"/>
  <c r="CH134" i="1"/>
  <c r="CH136" i="1"/>
  <c r="CB126" i="1"/>
  <c r="CH119" i="1"/>
  <c r="CH126" i="1"/>
  <c r="CM126" i="1"/>
  <c r="CH129" i="1"/>
  <c r="CL129" i="1"/>
  <c r="CG129" i="1"/>
  <c r="CG123" i="1"/>
  <c r="CU145" i="1"/>
  <c r="CU139" i="1"/>
  <c r="CV142" i="1"/>
  <c r="CZ89" i="1"/>
  <c r="EG93" i="1"/>
  <c r="EK93" i="1"/>
  <c r="BV132" i="1"/>
  <c r="CN132" i="1"/>
  <c r="BZ134" i="1"/>
  <c r="CJ134" i="1"/>
  <c r="BZ133" i="1"/>
  <c r="CI128" i="1"/>
  <c r="BX129" i="1"/>
  <c r="CV166" i="1"/>
  <c r="CV167" i="1"/>
  <c r="CK173" i="1"/>
  <c r="CB168" i="1"/>
  <c r="BX168" i="1"/>
  <c r="CA168" i="1"/>
  <c r="BW168" i="1"/>
  <c r="CG161" i="1"/>
  <c r="BZ168" i="1"/>
  <c r="BY168" i="1"/>
  <c r="CH173" i="1"/>
  <c r="CI79" i="1"/>
  <c r="CM79" i="1"/>
  <c r="CV122" i="1"/>
  <c r="BW135" i="1"/>
  <c r="CM135" i="1"/>
  <c r="BW136" i="1"/>
  <c r="CM136" i="1"/>
  <c r="CA135" i="1"/>
  <c r="CI135" i="1"/>
  <c r="CC133" i="1"/>
  <c r="CC132" i="1"/>
  <c r="CG132" i="1"/>
  <c r="CB127" i="1"/>
  <c r="BX127" i="1"/>
  <c r="CA127" i="1"/>
  <c r="BW127" i="1"/>
  <c r="CG120" i="1"/>
  <c r="CJ128" i="1"/>
  <c r="CN128" i="1"/>
  <c r="CA129" i="1"/>
  <c r="BW129" i="1"/>
  <c r="BZ129" i="1"/>
  <c r="BV129" i="1"/>
  <c r="BY129" i="1"/>
  <c r="CC129" i="1"/>
  <c r="BV126" i="1"/>
  <c r="EG126" i="1"/>
  <c r="EK126" i="1"/>
  <c r="BZ127" i="1"/>
  <c r="CT140" i="1"/>
  <c r="CV141" i="1"/>
  <c r="CT142" i="1"/>
  <c r="CU143" i="1"/>
  <c r="CT144" i="1"/>
  <c r="CT146" i="1"/>
  <c r="CN159" i="1"/>
  <c r="BV175" i="1"/>
  <c r="CN175" i="1"/>
  <c r="BV174" i="1"/>
  <c r="BZ173" i="1"/>
  <c r="CJ159" i="1"/>
  <c r="BZ175" i="1"/>
  <c r="CJ175" i="1"/>
  <c r="BZ174" i="1"/>
  <c r="CJ174" i="1"/>
  <c r="CT168" i="1"/>
  <c r="CA167" i="1"/>
  <c r="BW167" i="1"/>
  <c r="BZ167" i="1"/>
  <c r="CB167" i="1"/>
  <c r="CC167" i="1"/>
  <c r="CC159" i="1"/>
  <c r="CC176" i="1"/>
  <c r="CG176" i="1"/>
  <c r="CG160" i="1"/>
  <c r="CI167" i="1"/>
  <c r="CB170" i="1"/>
  <c r="BW170" i="1"/>
  <c r="CS163" i="1"/>
  <c r="BY170" i="1"/>
  <c r="CT139" i="1"/>
  <c r="CU142" i="1"/>
  <c r="CT145" i="1"/>
  <c r="CT164" i="1"/>
  <c r="CS165" i="1"/>
  <c r="CT166" i="1"/>
  <c r="BW175" i="1"/>
  <c r="BW174" i="1"/>
  <c r="BW176" i="1"/>
  <c r="BW172" i="1"/>
  <c r="CM172" i="1"/>
  <c r="CM175" i="1"/>
  <c r="CM174" i="1"/>
  <c r="CM176" i="1"/>
  <c r="CM159" i="1"/>
  <c r="CA175" i="1"/>
  <c r="CI175" i="1"/>
  <c r="CA174" i="1"/>
  <c r="CA176" i="1"/>
  <c r="CA172" i="1"/>
  <c r="CI176" i="1"/>
  <c r="CI159" i="1"/>
  <c r="BZ176" i="1"/>
  <c r="CJ176" i="1"/>
  <c r="EG133" i="1"/>
  <c r="EK133" i="1"/>
  <c r="BV169" i="1"/>
  <c r="BZ169" i="1"/>
  <c r="BW169" i="1"/>
  <c r="CJ133" i="1"/>
  <c r="CK128" i="1"/>
  <c r="CH128" i="1"/>
  <c r="CY97" i="1"/>
  <c r="CL130" i="1"/>
  <c r="CH130" i="1"/>
  <c r="CJ127" i="1"/>
  <c r="CZ96" i="1"/>
  <c r="CV163" i="1"/>
  <c r="CV168" i="1"/>
  <c r="CV169" i="1"/>
  <c r="CV165" i="1"/>
  <c r="DA95" i="1"/>
  <c r="CC175" i="1"/>
  <c r="CG175" i="1"/>
  <c r="CJ173" i="1"/>
  <c r="CK133" i="1"/>
  <c r="CY98" i="1"/>
  <c r="BV172" i="1"/>
  <c r="CN172" i="1"/>
  <c r="CN174" i="1"/>
  <c r="CY94" i="1"/>
  <c r="BY166" i="1"/>
  <c r="CH167" i="1"/>
  <c r="CI172" i="1"/>
  <c r="BW166" i="1"/>
  <c r="BZ166" i="1"/>
  <c r="CG133" i="1"/>
  <c r="CM128" i="1"/>
  <c r="CJ167" i="1"/>
  <c r="ER119" i="1"/>
  <c r="CK90" i="1"/>
  <c r="CL90" i="1"/>
  <c r="CH88" i="1"/>
  <c r="CK88" i="1"/>
  <c r="CL88" i="1"/>
  <c r="CG88" i="1"/>
  <c r="CI87" i="1"/>
  <c r="CK168" i="1"/>
  <c r="CL168" i="1"/>
  <c r="CN168" i="1"/>
  <c r="CH168" i="1"/>
  <c r="CY68" i="1"/>
  <c r="CY52" i="1"/>
  <c r="CY67" i="1"/>
  <c r="CY66" i="1"/>
  <c r="CC168" i="1"/>
  <c r="CI90" i="1"/>
  <c r="CH90" i="1"/>
  <c r="CM90" i="1"/>
  <c r="CW115" i="1"/>
  <c r="CW118" i="1"/>
  <c r="CT98" i="1"/>
  <c r="CT95" i="1"/>
  <c r="CT94" i="1"/>
  <c r="CG162" i="1"/>
  <c r="CN169" i="1"/>
  <c r="CL174" i="1"/>
  <c r="BX172" i="1"/>
  <c r="CL172" i="1"/>
  <c r="CC173" i="1"/>
  <c r="CI174" i="1"/>
  <c r="CI168" i="1"/>
  <c r="CC174" i="1"/>
  <c r="CG174" i="1"/>
  <c r="CJ168" i="1"/>
  <c r="CJ87" i="1"/>
  <c r="CZ98" i="1"/>
  <c r="CM168" i="1"/>
  <c r="CK127" i="1"/>
  <c r="CI127" i="1"/>
  <c r="CM127" i="1"/>
  <c r="CH127" i="1"/>
  <c r="CL127" i="1"/>
  <c r="CG127" i="1"/>
  <c r="CI130" i="1"/>
  <c r="CK130" i="1"/>
  <c r="CM130" i="1"/>
  <c r="CJ130" i="1"/>
  <c r="CG130" i="1"/>
  <c r="CC96" i="1"/>
  <c r="CG96" i="1"/>
  <c r="CK135" i="1"/>
  <c r="BY132" i="1"/>
  <c r="CK132" i="1"/>
  <c r="CW144" i="1"/>
  <c r="CN89" i="1"/>
  <c r="CZ84" i="1"/>
  <c r="CZ93" i="1"/>
  <c r="CZ92" i="1"/>
  <c r="CW116" i="1"/>
  <c r="CW132" i="1"/>
  <c r="CW141" i="1"/>
  <c r="CZ85" i="1"/>
  <c r="CZ94" i="1"/>
  <c r="DA85" i="1"/>
  <c r="DA94" i="1"/>
  <c r="DR19" i="1"/>
  <c r="CW169" i="1"/>
  <c r="DR30" i="1"/>
  <c r="DA89" i="1"/>
  <c r="DA98" i="1"/>
  <c r="EQ80" i="1"/>
  <c r="EA79" i="1"/>
  <c r="EQ79" i="1"/>
  <c r="EG80" i="1"/>
  <c r="EK80" i="1"/>
  <c r="ED79" i="1"/>
  <c r="EN79" i="1"/>
  <c r="EN80" i="1"/>
  <c r="CC79" i="1"/>
  <c r="BX89" i="1"/>
  <c r="CA89" i="1"/>
  <c r="BZ89" i="1"/>
  <c r="CB89" i="1"/>
  <c r="BW89" i="1"/>
  <c r="BV89" i="1"/>
  <c r="BY89" i="1"/>
  <c r="CC89" i="1"/>
  <c r="CK89" i="1"/>
  <c r="EO93" i="1"/>
  <c r="EC79" i="1"/>
  <c r="EO79" i="1"/>
  <c r="CJ119" i="1"/>
  <c r="CJ126" i="1"/>
  <c r="CG126" i="1"/>
  <c r="BZ136" i="1"/>
  <c r="CJ136" i="1"/>
  <c r="BZ135" i="1"/>
  <c r="CJ135" i="1"/>
  <c r="BZ126" i="1"/>
  <c r="CC126" i="1"/>
  <c r="EE119" i="1"/>
  <c r="EM119" i="1"/>
  <c r="CG163" i="1"/>
  <c r="BX170" i="1"/>
  <c r="BZ170" i="1"/>
  <c r="CA170" i="1"/>
  <c r="CC170" i="1"/>
  <c r="CW139" i="1"/>
  <c r="CW143" i="1"/>
  <c r="BY52" i="1"/>
  <c r="CK52" i="1"/>
  <c r="CC52" i="1"/>
  <c r="CG52" i="1"/>
  <c r="CK175" i="1"/>
  <c r="BX132" i="1"/>
  <c r="CL132" i="1"/>
  <c r="BV166" i="1"/>
  <c r="BX166" i="1"/>
  <c r="CA166" i="1"/>
  <c r="CB166" i="1"/>
  <c r="CC166" i="1"/>
  <c r="BW90" i="1"/>
  <c r="BX90" i="1"/>
  <c r="CT97" i="1"/>
  <c r="CU115" i="1"/>
  <c r="CU116" i="1"/>
  <c r="CU122" i="1"/>
  <c r="CK169" i="1"/>
  <c r="CL87" i="1"/>
  <c r="BZ172" i="1"/>
  <c r="CJ172" i="1"/>
  <c r="CG159" i="1"/>
  <c r="CZ95" i="1"/>
  <c r="CG128" i="1"/>
  <c r="CI166" i="1"/>
  <c r="CM167" i="1"/>
  <c r="CK167" i="1"/>
  <c r="CL167" i="1"/>
  <c r="CG167" i="1"/>
  <c r="CC127" i="1"/>
  <c r="BZ90" i="1"/>
  <c r="EE79" i="1"/>
  <c r="EM79" i="1"/>
  <c r="BY90" i="1"/>
  <c r="CM89" i="1"/>
  <c r="CH89" i="1"/>
  <c r="CI89" i="1"/>
  <c r="CG89" i="1"/>
  <c r="CH87" i="1"/>
  <c r="CG87" i="1"/>
  <c r="CV68" i="1"/>
  <c r="CW163" i="1"/>
  <c r="CW170" i="1"/>
  <c r="CW117" i="1"/>
  <c r="CW166" i="1"/>
  <c r="DA88" i="1"/>
  <c r="DA97" i="1"/>
  <c r="CW145" i="1"/>
  <c r="CB52" i="1"/>
  <c r="CH52" i="1"/>
  <c r="CX68" i="1"/>
  <c r="CX52" i="1"/>
  <c r="CX67" i="1"/>
  <c r="CX66" i="1"/>
  <c r="CA136" i="1"/>
  <c r="CI136" i="1"/>
  <c r="CA133" i="1"/>
  <c r="CA134" i="1"/>
  <c r="CI134" i="1"/>
  <c r="EO126" i="1"/>
  <c r="EC119" i="1"/>
  <c r="EO119" i="1"/>
  <c r="CS144" i="1"/>
  <c r="CS140" i="1"/>
  <c r="CS139" i="1"/>
  <c r="EA119" i="1"/>
  <c r="EG130" i="1"/>
  <c r="EK130" i="1"/>
  <c r="CG20" i="1"/>
  <c r="BW52" i="1"/>
  <c r="CM52" i="1"/>
  <c r="EF79" i="1"/>
  <c r="EL79" i="1"/>
  <c r="CU120" i="1"/>
  <c r="CU121" i="1"/>
  <c r="CL170" i="1"/>
  <c r="CL24" i="1"/>
  <c r="CW137" i="1"/>
  <c r="CW146" i="1"/>
  <c r="CZ90" i="1"/>
  <c r="CZ99" i="1"/>
  <c r="ER57" i="1"/>
  <c r="EG57" i="1"/>
  <c r="EK57" i="1"/>
  <c r="CS97" i="1"/>
  <c r="CS96" i="1"/>
  <c r="CT96" i="1"/>
  <c r="CU118" i="1"/>
  <c r="CS141" i="1"/>
  <c r="CB86" i="1"/>
  <c r="CT93" i="1"/>
  <c r="CT92" i="1"/>
  <c r="CU119" i="1"/>
  <c r="EF119" i="1"/>
  <c r="EL119" i="1"/>
  <c r="CA169" i="1"/>
  <c r="CH170" i="1"/>
  <c r="CS99" i="1"/>
  <c r="CI93" i="1"/>
  <c r="CA92" i="1"/>
  <c r="CI92" i="1"/>
  <c r="CS116" i="1"/>
  <c r="CU117" i="1"/>
  <c r="CT170" i="1"/>
  <c r="CB169" i="1"/>
  <c r="BY169" i="1"/>
  <c r="CC169" i="1"/>
  <c r="BY176" i="1"/>
  <c r="CK176" i="1"/>
  <c r="BW133" i="1"/>
  <c r="EP120" i="1"/>
  <c r="EL120" i="1"/>
  <c r="CB175" i="1"/>
  <c r="CG168" i="1"/>
  <c r="CI133" i="1"/>
  <c r="CA132" i="1"/>
  <c r="CI132" i="1"/>
  <c r="BW132" i="1"/>
  <c r="CM132" i="1"/>
  <c r="CM133" i="1"/>
  <c r="EQ119" i="1"/>
  <c r="EG119" i="1"/>
  <c r="EK119" i="1"/>
  <c r="BZ132" i="1"/>
  <c r="CJ132" i="1"/>
  <c r="EG79" i="1"/>
  <c r="EK79" i="1"/>
  <c r="CC90" i="1"/>
  <c r="BY172" i="1"/>
  <c r="CK172" i="1"/>
  <c r="CI170" i="1"/>
  <c r="CJ170" i="1"/>
  <c r="CK170" i="1"/>
  <c r="CM170" i="1"/>
  <c r="CG170" i="1"/>
  <c r="BY86" i="1"/>
  <c r="BZ86" i="1"/>
  <c r="BW86" i="1"/>
  <c r="BX86" i="1"/>
  <c r="CG79" i="1"/>
  <c r="CA86" i="1"/>
  <c r="BV86" i="1"/>
  <c r="CL166" i="1"/>
  <c r="CH166" i="1"/>
  <c r="CJ166" i="1"/>
  <c r="CK166" i="1"/>
  <c r="CM166" i="1"/>
  <c r="CN166" i="1"/>
  <c r="CG166" i="1"/>
  <c r="CI169" i="1"/>
  <c r="CM169" i="1"/>
  <c r="CJ169" i="1"/>
  <c r="CL169" i="1"/>
  <c r="CH169" i="1"/>
  <c r="CH175" i="1"/>
  <c r="CB172" i="1"/>
  <c r="CH172" i="1"/>
  <c r="CG173" i="1"/>
  <c r="CC172" i="1"/>
  <c r="CG172" i="1"/>
  <c r="CG90" i="1"/>
  <c r="CL86" i="1"/>
  <c r="CH86" i="1"/>
  <c r="CJ86" i="1"/>
  <c r="CN86" i="1"/>
  <c r="CI86" i="1"/>
  <c r="CK86" i="1"/>
  <c r="CM86" i="1"/>
  <c r="CC86" i="1"/>
  <c r="CG169" i="1"/>
  <c r="CG86" i="1"/>
  <c r="CV84" i="1"/>
  <c r="DD105" i="1"/>
  <c r="CV85" i="1"/>
  <c r="DE105" i="1"/>
  <c r="CV83" i="1"/>
  <c r="CV93" i="1"/>
  <c r="CV92" i="1"/>
  <c r="CV94" i="1"/>
  <c r="CV97" i="1"/>
  <c r="DC105" i="1"/>
  <c r="CV99" i="1"/>
  <c r="CV98" i="1"/>
  <c r="CV96" i="1"/>
  <c r="CV101" i="1"/>
  <c r="CV95" i="1"/>
</calcChain>
</file>

<file path=xl/sharedStrings.xml><?xml version="1.0" encoding="utf-8"?>
<sst xmlns="http://schemas.openxmlformats.org/spreadsheetml/2006/main" count="1483" uniqueCount="343">
  <si>
    <t>5.2 לוח</t>
  </si>
  <si>
    <t xml:space="preserve">                           Table 5.2</t>
  </si>
  <si>
    <t>5.3 לוח</t>
  </si>
  <si>
    <t>Table 5.3</t>
  </si>
  <si>
    <t xml:space="preserve">                                                            Table 5.4</t>
  </si>
  <si>
    <t>Table 5.5</t>
  </si>
  <si>
    <t>5.6 לוח</t>
  </si>
  <si>
    <t>Recipients of Degrees in Institutions of Higher Education</t>
  </si>
  <si>
    <t xml:space="preserve">מקבלי תארים במוסדות להשכלה גבוהה </t>
  </si>
  <si>
    <t>מקבלי תארים באוניברסיטאות לפי תואר</t>
  </si>
  <si>
    <t xml:space="preserve">  Recipients of Degrees in Universities, by Level of Degree</t>
  </si>
  <si>
    <t xml:space="preserve"> מקבלי תארים באוניברסיטאות לפי תואר, מין ומוסד</t>
  </si>
  <si>
    <t>Recipients of Degrees from Universities by Level of Degree, Sex and Institution</t>
  </si>
  <si>
    <t>5.4 לוח</t>
  </si>
  <si>
    <t xml:space="preserve">                                              Recipients of Degrees in Universities,</t>
  </si>
  <si>
    <t>Recipients of Degrees from Universities by Level of Degree and Field of Study</t>
  </si>
  <si>
    <t xml:space="preserve"> מקבלי תארים באוניברסיטאות, לפי מוסד ותחום לימודים</t>
  </si>
  <si>
    <t xml:space="preserve">                                                                           Table 5.6</t>
  </si>
  <si>
    <t>by Type of Institution and Level of Degree</t>
  </si>
  <si>
    <t>לפי סוג מוסד ותואר</t>
  </si>
  <si>
    <t>תש"ט - תשנ"ח</t>
  </si>
  <si>
    <t xml:space="preserve">       1948/49 - 1995/96</t>
  </si>
  <si>
    <t>תשל"ה - תשנ"ח</t>
  </si>
  <si>
    <t>1974/75 - 1994/95</t>
  </si>
  <si>
    <t>מקבלי תארים באוניברסיטאות לפי מוסד ותואר</t>
  </si>
  <si>
    <t xml:space="preserve">                                             by Institution and Level of Degree </t>
  </si>
  <si>
    <t>1974/75 - 1995/96</t>
  </si>
  <si>
    <t>תש"ן</t>
  </si>
  <si>
    <t>תואר</t>
  </si>
  <si>
    <t>Level of degree</t>
  </si>
  <si>
    <t xml:space="preserve">  תש"ן</t>
  </si>
  <si>
    <t>1989/90</t>
  </si>
  <si>
    <t>5.5 לוח</t>
  </si>
  <si>
    <t xml:space="preserve">                                                             Recipients of Degrees from Universities</t>
  </si>
  <si>
    <t>Bachelor's</t>
  </si>
  <si>
    <t>Master's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</si>
  <si>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</si>
  <si>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</si>
  <si>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</si>
  <si>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</si>
  <si>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</si>
  <si>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</si>
  <si>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</si>
  <si>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</si>
  <si>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תשמ"ט</t>
  </si>
  <si>
    <t>תשמ"ח</t>
  </si>
  <si>
    <t>תשמ"ז</t>
  </si>
  <si>
    <t>תשמ"ו</t>
  </si>
  <si>
    <t>תשמ"ה</t>
  </si>
  <si>
    <t>תש"ם</t>
  </si>
  <si>
    <t>תשל"ה</t>
  </si>
  <si>
    <t>מיו ומוסד</t>
  </si>
  <si>
    <t>Institution and sex</t>
  </si>
  <si>
    <t>1974/75</t>
  </si>
  <si>
    <t>1979/80</t>
  </si>
  <si>
    <t>1984/85</t>
  </si>
  <si>
    <t>1985/86</t>
  </si>
  <si>
    <t>1986/87</t>
  </si>
  <si>
    <t>1987/88</t>
  </si>
  <si>
    <t>1988/89</t>
  </si>
  <si>
    <t>1990/91</t>
  </si>
  <si>
    <t>1991/92</t>
  </si>
  <si>
    <t>1992/93</t>
  </si>
  <si>
    <t>1993/94</t>
  </si>
  <si>
    <t>1994/95</t>
  </si>
  <si>
    <t>1995/96</t>
  </si>
  <si>
    <t>מקבלי תארים באוניברסיטאות לפי תואר ותחום לימודים</t>
  </si>
  <si>
    <t xml:space="preserve">                                                          by Institution and Field of Study</t>
  </si>
  <si>
    <r>
      <t xml:space="preserve">מקבלי תואר ראשון - </t>
    </r>
    <r>
      <rPr>
        <sz val="10"/>
        <color indexed="8"/>
        <rFont val="Times New Roman"/>
        <family val="1"/>
        <charset val="177"/>
      </rPr>
      <t>Bachelor's degree recipients</t>
    </r>
  </si>
  <si>
    <t>1תעודה</t>
  </si>
  <si>
    <t>שלישי</t>
  </si>
  <si>
    <t xml:space="preserve"> שני</t>
  </si>
  <si>
    <t>ראשון</t>
  </si>
  <si>
    <t>סה"כ</t>
  </si>
  <si>
    <t>Total</t>
  </si>
  <si>
    <t>degree</t>
  </si>
  <si>
    <t>Doctorate</t>
  </si>
  <si>
    <t>Diploma(1)</t>
  </si>
  <si>
    <t>כל התארים</t>
  </si>
  <si>
    <t>אוניברסיטת</t>
  </si>
  <si>
    <t>Ben-Gurion</t>
  </si>
  <si>
    <t>Weizmann</t>
  </si>
  <si>
    <t>תשל"ה - תשנ"ז</t>
  </si>
  <si>
    <t>-</t>
  </si>
  <si>
    <t>תש"י</t>
  </si>
  <si>
    <t>1949/50</t>
  </si>
  <si>
    <t>מזה: נשים</t>
  </si>
  <si>
    <t>thereof: Women</t>
  </si>
  <si>
    <t xml:space="preserve">    למדע</t>
  </si>
  <si>
    <t>בנגב</t>
  </si>
  <si>
    <t xml:space="preserve">   חיפה</t>
  </si>
  <si>
    <t xml:space="preserve">  בר-אילן</t>
  </si>
  <si>
    <t xml:space="preserve">  תל-אביב </t>
  </si>
  <si>
    <t>הטכניון</t>
  </si>
  <si>
    <t xml:space="preserve">   העברית</t>
  </si>
  <si>
    <t>University</t>
  </si>
  <si>
    <t>Technion</t>
  </si>
  <si>
    <t xml:space="preserve"> University</t>
  </si>
  <si>
    <t>of the Negev</t>
  </si>
  <si>
    <t>Science</t>
  </si>
  <si>
    <t xml:space="preserve">  תשמ"ו</t>
  </si>
  <si>
    <t>תחום לימודים</t>
  </si>
  <si>
    <t>Field of study</t>
  </si>
  <si>
    <t xml:space="preserve"> 1986/87</t>
  </si>
  <si>
    <t xml:space="preserve"> 1987/88</t>
  </si>
  <si>
    <t xml:space="preserve"> 1988/89</t>
  </si>
  <si>
    <t xml:space="preserve"> 1989/90</t>
  </si>
  <si>
    <t xml:space="preserve">    מכון</t>
  </si>
  <si>
    <t xml:space="preserve">  בן-גוריון</t>
  </si>
  <si>
    <t>האוניברסיטה</t>
  </si>
  <si>
    <t xml:space="preserve">  סך</t>
  </si>
  <si>
    <t xml:space="preserve"> Hebrew</t>
  </si>
  <si>
    <t>Tel-Aviv</t>
  </si>
  <si>
    <t>Bar-Ilan</t>
  </si>
  <si>
    <t>Haifa</t>
  </si>
  <si>
    <t>University of</t>
  </si>
  <si>
    <t>Institute of</t>
  </si>
  <si>
    <t xml:space="preserve">מקבלי תואר מתקדם </t>
  </si>
  <si>
    <t>מוסדות אחרים להשכלה גבוהה</t>
  </si>
  <si>
    <t>האוניברסיטה הפתוחה</t>
  </si>
  <si>
    <t>אוניברסיטאות</t>
  </si>
  <si>
    <t>סך כולל</t>
  </si>
  <si>
    <t>תש"ך</t>
  </si>
  <si>
    <t>1959/60</t>
  </si>
  <si>
    <t>מספרים מוחלטים</t>
  </si>
  <si>
    <t>ויצמן למדע</t>
  </si>
  <si>
    <t xml:space="preserve">    בנגב</t>
  </si>
  <si>
    <t xml:space="preserve">    חיפה</t>
  </si>
  <si>
    <t xml:space="preserve"> בר-אילן</t>
  </si>
  <si>
    <t xml:space="preserve"> תל-אביב</t>
  </si>
  <si>
    <t xml:space="preserve"> הטכניון</t>
  </si>
  <si>
    <t xml:space="preserve"> הכל</t>
  </si>
  <si>
    <t>The Negev</t>
  </si>
  <si>
    <t>of Science</t>
  </si>
  <si>
    <t>Recipients of postgraduate degrees</t>
  </si>
  <si>
    <t>Other institutions of higher education</t>
  </si>
  <si>
    <t>Open University of Israel</t>
  </si>
  <si>
    <t>Universities</t>
  </si>
  <si>
    <t>Grand total</t>
  </si>
  <si>
    <t>תש"ל</t>
  </si>
  <si>
    <t>1969/70</t>
  </si>
  <si>
    <t>האוניברסיטה העברית</t>
  </si>
  <si>
    <t>Hebrew University</t>
  </si>
  <si>
    <t>סך הכל</t>
  </si>
  <si>
    <t>Bachelor's degree</t>
  </si>
  <si>
    <t xml:space="preserve">                          סך כולל</t>
  </si>
  <si>
    <t xml:space="preserve">  -</t>
  </si>
  <si>
    <t>תואר ראשון</t>
  </si>
  <si>
    <t>Master's degree</t>
  </si>
  <si>
    <t xml:space="preserve">               מדעי הרוח  -  סה"כ</t>
  </si>
  <si>
    <t>Humanities - total</t>
  </si>
  <si>
    <t>1980/81</t>
  </si>
  <si>
    <t>תשמ"א</t>
  </si>
  <si>
    <t>תשל"ו</t>
  </si>
  <si>
    <t>1975/76</t>
  </si>
  <si>
    <t>אוניברסיטת תל-אביב</t>
  </si>
  <si>
    <t>Tel-Aviv University</t>
  </si>
  <si>
    <t>תואר שני</t>
  </si>
  <si>
    <t xml:space="preserve">                מדעי הרוח הכלליים</t>
  </si>
  <si>
    <t>General humanities</t>
  </si>
  <si>
    <t>1981/82</t>
  </si>
  <si>
    <t>תשמ"ב</t>
  </si>
  <si>
    <t>תשל"ז</t>
  </si>
  <si>
    <t>1976/77</t>
  </si>
  <si>
    <t>אוניברסיטת בר-אילן</t>
  </si>
  <si>
    <t>Bar-Ilan University</t>
  </si>
  <si>
    <t>תואר שלישי</t>
  </si>
  <si>
    <t>Diploma1</t>
  </si>
  <si>
    <t xml:space="preserve"> שפות, ספרויות ולימודים רגיונליים</t>
  </si>
  <si>
    <t>Languages, literature and regional studies</t>
  </si>
  <si>
    <t>1982/83</t>
  </si>
  <si>
    <t>תשמ"ג</t>
  </si>
  <si>
    <t>תשל"ח</t>
  </si>
  <si>
    <t>1977/78</t>
  </si>
  <si>
    <t>אוניברסיטת חיפה</t>
  </si>
  <si>
    <t>Haifa University</t>
  </si>
  <si>
    <t>(1)תעודה</t>
  </si>
  <si>
    <t xml:space="preserve">              חינוך והכשרה להוראה</t>
  </si>
  <si>
    <t>Education and teacher training</t>
  </si>
  <si>
    <t>1983/84</t>
  </si>
  <si>
    <t>תשמ"ד</t>
  </si>
  <si>
    <t>תשל"ט</t>
  </si>
  <si>
    <t>1978/79</t>
  </si>
  <si>
    <t>אוניברסיטת בן-גוריון בנגב</t>
  </si>
  <si>
    <t>Ben-Gurion University of the Negev</t>
  </si>
  <si>
    <t xml:space="preserve">    אמנות, אמנויות ואמנות שימושית</t>
  </si>
  <si>
    <t>Arts, crafts and applied arts</t>
  </si>
  <si>
    <t>מכון ויצמן למדע</t>
  </si>
  <si>
    <t>Weizmann Institute of Science</t>
  </si>
  <si>
    <t>אחוזים</t>
  </si>
  <si>
    <t xml:space="preserve">           תוכניות מיוחדות ושונות</t>
  </si>
  <si>
    <t>Special courses and miscellaneous</t>
  </si>
  <si>
    <t xml:space="preserve">              מדעי החברה  -  סה"כ</t>
  </si>
  <si>
    <t>Social sciences - total</t>
  </si>
  <si>
    <t xml:space="preserve">                       מדעי החברה</t>
  </si>
  <si>
    <t>Social sciences</t>
  </si>
  <si>
    <t xml:space="preserve">               עסקים ומדעי הניהול</t>
  </si>
  <si>
    <t>Business and management</t>
  </si>
  <si>
    <t xml:space="preserve">                           משפטים</t>
  </si>
  <si>
    <t>Law</t>
  </si>
  <si>
    <t xml:space="preserve">                   רפואה  -  סה"כ</t>
  </si>
  <si>
    <t>Medicine - total</t>
  </si>
  <si>
    <t xml:space="preserve">                            רפואה</t>
  </si>
  <si>
    <t>Medicine</t>
  </si>
  <si>
    <t xml:space="preserve">              מקצועות עזר רפואיים</t>
  </si>
  <si>
    <t>Para-medical studies</t>
  </si>
  <si>
    <t xml:space="preserve">-  </t>
  </si>
  <si>
    <t xml:space="preserve">       מתמטיקה ומדעי הטבע -  סה"כ</t>
  </si>
  <si>
    <t>Mathematics and natural sciences - total</t>
  </si>
  <si>
    <t xml:space="preserve">   מתמטיקה,סטטיסטיקה ומדעי המחשב</t>
  </si>
  <si>
    <t>Mathematics, statistics and computer sciences</t>
  </si>
  <si>
    <t xml:space="preserve">                המדעים הפיסיקליים</t>
  </si>
  <si>
    <t>Physical sciences</t>
  </si>
  <si>
    <t xml:space="preserve">                המדעים הביולוגיים</t>
  </si>
  <si>
    <t>Biological sciences</t>
  </si>
  <si>
    <t>1996/97</t>
  </si>
  <si>
    <t xml:space="preserve">    1 In addition, 372 students received a teaching diploma together with a degree and were counted here as the</t>
  </si>
  <si>
    <t xml:space="preserve">                           חקלאות</t>
  </si>
  <si>
    <t>Agriculture</t>
  </si>
  <si>
    <t>1997/98</t>
  </si>
  <si>
    <t>.1. בנוסף, 372 סטודנטים קיבלו תעודת הוראה יחד עם תואר ונימנו לפי התואר</t>
  </si>
  <si>
    <t xml:space="preserve">      recipients of a degree.</t>
  </si>
  <si>
    <t xml:space="preserve">                  הנדסה ואדריכלות</t>
  </si>
  <si>
    <t>Engineering and architecture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</si>
  <si>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</si>
  <si>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</si>
  <si>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</si>
  <si>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</si>
  <si>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</si>
  <si>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</si>
  <si>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</si>
  <si>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</si>
  <si>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</si>
  <si>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</si>
  <si>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</si>
  <si>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</si>
  <si>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</si>
  <si>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</si>
  <si>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</si>
  <si>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</si>
  <si>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</si>
  <si>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</si>
  <si>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</si>
  <si>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</si>
  <si>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</si>
  <si>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</si>
  <si>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מקבלי תארים באוניברסיטאות, לפי מוסד ותואר</t>
  </si>
  <si>
    <t>מכון ויצמן</t>
  </si>
  <si>
    <t>בן-גוריון</t>
  </si>
  <si>
    <t xml:space="preserve"> אוניברסיטת</t>
  </si>
  <si>
    <t xml:space="preserve"> האוניברסיטה</t>
  </si>
  <si>
    <t>Hebrew</t>
  </si>
  <si>
    <t xml:space="preserve"> Tel-Aviv</t>
  </si>
  <si>
    <t>Level of Degree</t>
  </si>
  <si>
    <t>Medicine(1)</t>
  </si>
  <si>
    <t>תעודה</t>
  </si>
  <si>
    <t>שני</t>
  </si>
  <si>
    <t>_</t>
  </si>
  <si>
    <t>מוסד</t>
  </si>
  <si>
    <t>Institution</t>
  </si>
  <si>
    <t>Table 5.6</t>
  </si>
  <si>
    <t>Absolute numbers</t>
  </si>
  <si>
    <t>מכון</t>
  </si>
  <si>
    <t>ויצמן</t>
  </si>
  <si>
    <t>למדע</t>
  </si>
  <si>
    <t>Percentages</t>
  </si>
  <si>
    <t>.1. בתשנ"ג החלו להעניק תואר ראשון ברפואה באוניברסיטת תל-אביב</t>
  </si>
  <si>
    <t>1. In 1992/93 the University of Tel-Aviv granted for the first time a Bachelor's degree in medicine.</t>
  </si>
  <si>
    <t>מקבלי תואר שלישי</t>
  </si>
  <si>
    <t xml:space="preserve"> מדעי הרוח</t>
  </si>
  <si>
    <t>חינוך והכשרה להוראה</t>
  </si>
  <si>
    <t>מדעי החברה - סה"כ</t>
  </si>
  <si>
    <t>משפטים</t>
  </si>
  <si>
    <t>מדעי חברה</t>
  </si>
  <si>
    <t xml:space="preserve"> (1)רפואה</t>
  </si>
  <si>
    <t>מתמטיקה, ססטיסטיקה ומדעי המחשב</t>
  </si>
  <si>
    <t>מתמטיקה</t>
  </si>
  <si>
    <t>המדעים הפיסיקליים</t>
  </si>
  <si>
    <t>פיסיקליים</t>
  </si>
  <si>
    <t>.1. בנוסף, 450 סטודנטים קיבלו תעודת הוראה יחד עם תואר ונימנו לפי התואר</t>
  </si>
  <si>
    <t>1. In addition, 450 students received a teaching diploma together with a degree and were counted here as the_x0000_</t>
  </si>
  <si>
    <t>מדעי חיים</t>
  </si>
  <si>
    <t>חיים</t>
  </si>
  <si>
    <t>הנדסה ואדריכלות</t>
  </si>
  <si>
    <t>הנדסה</t>
  </si>
  <si>
    <t>(באחוזים)</t>
  </si>
  <si>
    <t>המדעים החיים</t>
  </si>
  <si>
    <t>יתר</t>
  </si>
  <si>
    <t>פתוחה</t>
  </si>
  <si>
    <t>מדעי החברה</t>
  </si>
  <si>
    <t>+ רפואה</t>
  </si>
  <si>
    <t>מתמטיקה ומדעי הטבע</t>
  </si>
  <si>
    <t>חקלאות</t>
  </si>
  <si>
    <t xml:space="preserve"> רפואה</t>
  </si>
  <si>
    <t>מקבלי תואר ראשון במדעי הטבע והטכנולוגיה לפי סוג מוסד ותחום</t>
  </si>
  <si>
    <t>תשנ"ג - תשנ"ה</t>
  </si>
  <si>
    <t>סוג מוסד ותחום</t>
  </si>
  <si>
    <t>א. אוניברסיטאות</t>
  </si>
  <si>
    <t xml:space="preserve"> מקבלי תארים באוניברסיטאות לפי מוסד ותחום לימודים</t>
  </si>
  <si>
    <t>ב. האוניברסיטה הפתוחה</t>
  </si>
  <si>
    <t>ג. מוסדות אחרים</t>
  </si>
  <si>
    <t>הנדסה ומדע שימושי</t>
  </si>
  <si>
    <t>4 לוח</t>
  </si>
  <si>
    <t>מקבלי תואר ראשון במתמטיקה סטטיסטיקה ומחשבים ובהנדסת חשמל ואלקטרוניקה</t>
  </si>
  <si>
    <t>לפי סוג מוסד ותחום</t>
  </si>
  <si>
    <t>תשנ"א - תשנ"ו</t>
  </si>
  <si>
    <t>מתמטיקה סטטיסטיקה ומחשבים</t>
  </si>
  <si>
    <t>:מזה</t>
  </si>
  <si>
    <t>בוגרים שאובחנו במפורש כבוגרי מחשבים</t>
  </si>
  <si>
    <t>מדעי המחשב</t>
  </si>
  <si>
    <t>מתמטיקה- מדעי המחשב</t>
  </si>
  <si>
    <t>.1. בנוסף, ??? סטודנטים קיבלו תעודת הוראה יחד עם תואר ונימנו לפי התואר</t>
  </si>
  <si>
    <t>1. In addition, ??? students received a teaching diploma together with a degree and were counted here as the_x0000_</t>
  </si>
  <si>
    <t>מערכות מידע</t>
  </si>
  <si>
    <t>הנדסת מחשבים</t>
  </si>
  <si>
    <t xml:space="preserve"> ג. מוסדות אחרים</t>
  </si>
  <si>
    <t>הנדסת חשמל ואלקטרוניקה</t>
  </si>
  <si>
    <t xml:space="preserve"> מוסדות אחרים</t>
  </si>
  <si>
    <t>לוח 15:</t>
  </si>
  <si>
    <t>Table 15:</t>
  </si>
  <si>
    <t>Source: C.B.S</t>
  </si>
  <si>
    <t>מקור: למ"ס</t>
  </si>
  <si>
    <t>2009/10</t>
  </si>
  <si>
    <t>תש"ע</t>
  </si>
  <si>
    <t>מכללות אקדמיות לחינוך</t>
  </si>
  <si>
    <t>2010/11</t>
  </si>
  <si>
    <t>2011/12</t>
  </si>
  <si>
    <t>2012/13</t>
  </si>
  <si>
    <t>תשע"א</t>
  </si>
  <si>
    <t>תשע"ב</t>
  </si>
  <si>
    <t>תשע"ג</t>
  </si>
  <si>
    <t>Academic Colleges of Education</t>
  </si>
  <si>
    <t>תשע"ד</t>
  </si>
  <si>
    <t>2014/15</t>
  </si>
  <si>
    <t>תשע"ה</t>
  </si>
  <si>
    <t>2015/16</t>
  </si>
  <si>
    <t>תשע"ו</t>
  </si>
  <si>
    <t>2016/17</t>
  </si>
  <si>
    <t>מתשע"ו נתוני אריאל כלולים בתוך נתוני האוניברסיטאות.</t>
  </si>
  <si>
    <t>Since 2015/16 data on Ariel University is included with</t>
  </si>
  <si>
    <t xml:space="preserve"> the data on universities.</t>
  </si>
  <si>
    <t>הערות: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</si>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</sst>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_)"/>
    <numFmt numFmtId="166" formatCode="#."/>
    <numFmt numFmtId="167" formatCode="#.00"/>
    <numFmt numFmtId="168" formatCode="0.0%"/>
  </numFmts>
  <fonts count="36">
    <font>
      <sz val="12"/>
      <name val="Courier"/>
      <charset val="177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b/>
      <u/>
      <sz val="14"/>
      <color indexed="8"/>
      <name val="Arial"/>
      <family val="2"/>
      <charset val="177"/>
    </font>
    <font>
      <sz val="11"/>
      <color indexed="8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b/>
      <sz val="12"/>
      <color indexed="8"/>
      <name val="Arial"/>
      <family val="2"/>
      <charset val="177"/>
    </font>
    <font>
      <u/>
      <sz val="12"/>
      <color indexed="8"/>
      <name val="Arial"/>
      <family val="2"/>
      <charset val="177"/>
    </font>
    <font>
      <u/>
      <sz val="12"/>
      <name val="Arial"/>
      <family val="2"/>
      <charset val="177"/>
    </font>
    <font>
      <sz val="10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b/>
      <u/>
      <sz val="12"/>
      <color indexed="8"/>
      <name val="Arial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9"/>
      <name val="David"/>
      <family val="2"/>
      <charset val="177"/>
    </font>
    <font>
      <sz val="8.5"/>
      <name val="Times New Roman"/>
      <family val="1"/>
    </font>
    <font>
      <i/>
      <u/>
      <sz val="12"/>
      <color indexed="8"/>
      <name val="Arial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177"/>
    </font>
    <font>
      <sz val="12"/>
      <color indexed="8"/>
      <name val="Courier"/>
      <family val="3"/>
    </font>
    <font>
      <sz val="10"/>
      <name val="David"/>
      <family val="2"/>
      <charset val="177"/>
    </font>
    <font>
      <sz val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166" fontId="27" fillId="0" borderId="0">
      <protection locked="0"/>
    </xf>
    <xf numFmtId="167" fontId="27" fillId="0" borderId="0">
      <protection locked="0"/>
    </xf>
    <xf numFmtId="166" fontId="28" fillId="0" borderId="0">
      <protection locked="0"/>
    </xf>
    <xf numFmtId="166" fontId="28" fillId="0" borderId="0">
      <protection locked="0"/>
    </xf>
    <xf numFmtId="166" fontId="27" fillId="0" borderId="1">
      <protection locked="0"/>
    </xf>
    <xf numFmtId="9" fontId="32" fillId="0" borderId="0" applyFont="0" applyFill="0" applyBorder="0" applyAlignment="0" applyProtection="0"/>
    <xf numFmtId="0" fontId="32" fillId="0" borderId="0" applyFont="0"/>
  </cellStyleXfs>
  <cellXfs count="147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 applyProtection="1"/>
    <xf numFmtId="0" fontId="1" fillId="0" borderId="0" xfId="0" applyFont="1"/>
    <xf numFmtId="37" fontId="2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0" xfId="0" applyNumberFormat="1" applyFont="1" applyFill="1" applyAlignment="1" applyProtection="1"/>
    <xf numFmtId="0" fontId="3" fillId="0" borderId="0" xfId="0" applyFont="1" applyFill="1"/>
    <xf numFmtId="3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Fill="1" applyAlignment="1" applyProtection="1"/>
    <xf numFmtId="37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/>
    <xf numFmtId="37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37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7" fontId="3" fillId="0" borderId="0" xfId="0" applyNumberFormat="1" applyFont="1" applyFill="1" applyBorder="1" applyProtection="1"/>
    <xf numFmtId="0" fontId="4" fillId="0" borderId="0" xfId="0" applyFont="1" applyBorder="1"/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Fill="1" applyProtection="1"/>
    <xf numFmtId="3" fontId="12" fillId="0" borderId="0" xfId="0" applyNumberFormat="1" applyFont="1" applyFill="1"/>
    <xf numFmtId="0" fontId="13" fillId="0" borderId="0" xfId="0" applyFont="1" applyAlignment="1" applyProtection="1">
      <alignment horizontal="right"/>
    </xf>
    <xf numFmtId="0" fontId="12" fillId="0" borderId="0" xfId="0" applyFont="1" applyFill="1" applyAlignment="1" applyProtection="1"/>
    <xf numFmtId="37" fontId="12" fillId="0" borderId="0" xfId="0" applyNumberFormat="1" applyFont="1" applyFill="1" applyAlignment="1" applyProtection="1"/>
    <xf numFmtId="37" fontId="12" fillId="0" borderId="0" xfId="0" applyNumberFormat="1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/>
    </xf>
    <xf numFmtId="37" fontId="16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3" fontId="3" fillId="0" borderId="0" xfId="0" applyNumberFormat="1" applyFont="1" applyFill="1" applyAlignment="1" applyProtection="1"/>
    <xf numFmtId="0" fontId="3" fillId="0" borderId="0" xfId="0" applyFont="1" applyFill="1" applyBorder="1" applyAlignment="1" applyProtection="1"/>
    <xf numFmtId="3" fontId="3" fillId="0" borderId="0" xfId="0" applyNumberFormat="1" applyFont="1" applyFill="1" applyProtection="1"/>
    <xf numFmtId="37" fontId="17" fillId="0" borderId="0" xfId="0" applyNumberFormat="1" applyFont="1" applyFill="1" applyBorder="1" applyAlignment="1" applyProtection="1">
      <alignment horizontal="center" vertical="center" wrapText="1"/>
    </xf>
    <xf numFmtId="37" fontId="17" fillId="0" borderId="2" xfId="0" applyNumberFormat="1" applyFont="1" applyFill="1" applyBorder="1" applyAlignment="1" applyProtection="1">
      <alignment horizontal="center" vertical="center" wrapText="1"/>
    </xf>
    <xf numFmtId="37" fontId="17" fillId="0" borderId="0" xfId="0" applyNumberFormat="1" applyFont="1" applyFill="1" applyBorder="1" applyAlignment="1" applyProtection="1">
      <alignment horizontal="center" vertical="center"/>
    </xf>
    <xf numFmtId="37" fontId="17" fillId="0" borderId="2" xfId="0" applyNumberFormat="1" applyFont="1" applyFill="1" applyBorder="1" applyAlignment="1" applyProtection="1">
      <alignment horizontal="center" vertical="center"/>
    </xf>
    <xf numFmtId="37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</xf>
    <xf numFmtId="37" fontId="3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37" fontId="21" fillId="0" borderId="0" xfId="0" applyNumberFormat="1" applyFont="1" applyFill="1" applyAlignment="1" applyProtection="1"/>
    <xf numFmtId="37" fontId="21" fillId="0" borderId="0" xfId="0" applyNumberFormat="1" applyFont="1" applyFill="1" applyAlignment="1" applyProtection="1">
      <alignment horizontal="right" indent="1"/>
    </xf>
    <xf numFmtId="37" fontId="21" fillId="0" borderId="2" xfId="0" applyNumberFormat="1" applyFont="1" applyFill="1" applyBorder="1" applyAlignment="1" applyProtection="1">
      <alignment horizontal="right" indent="1"/>
    </xf>
    <xf numFmtId="37" fontId="21" fillId="0" borderId="0" xfId="0" quotePrefix="1" applyNumberFormat="1" applyFont="1" applyFill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center"/>
    </xf>
    <xf numFmtId="37" fontId="22" fillId="0" borderId="0" xfId="0" applyNumberFormat="1" applyFont="1" applyFill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Protection="1"/>
    <xf numFmtId="165" fontId="3" fillId="0" borderId="0" xfId="0" applyNumberFormat="1" applyFont="1" applyFill="1" applyAlignment="1" applyProtection="1"/>
    <xf numFmtId="37" fontId="21" fillId="0" borderId="0" xfId="0" quotePrefix="1" applyNumberFormat="1" applyFont="1" applyFill="1" applyAlignment="1" applyProtection="1"/>
    <xf numFmtId="37" fontId="4" fillId="0" borderId="0" xfId="0" applyNumberFormat="1" applyFont="1" applyProtection="1"/>
    <xf numFmtId="3" fontId="3" fillId="0" borderId="0" xfId="0" applyNumberFormat="1" applyFont="1" applyFill="1" applyBorder="1"/>
    <xf numFmtId="37" fontId="17" fillId="0" borderId="0" xfId="0" applyNumberFormat="1" applyFont="1" applyFill="1" applyAlignment="1" applyProtection="1"/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Alignment="1" applyProtection="1">
      <alignment horizontal="right" indent="1"/>
    </xf>
    <xf numFmtId="37" fontId="23" fillId="0" borderId="2" xfId="0" applyNumberFormat="1" applyFont="1" applyBorder="1" applyAlignment="1" applyProtection="1">
      <alignment horizontal="right" indent="1"/>
    </xf>
    <xf numFmtId="37" fontId="24" fillId="0" borderId="0" xfId="0" applyNumberFormat="1" applyFont="1" applyAlignment="1" applyProtection="1">
      <alignment horizontal="right"/>
    </xf>
    <xf numFmtId="37" fontId="23" fillId="0" borderId="0" xfId="0" quotePrefix="1" applyNumberFormat="1" applyFont="1" applyAlignment="1" applyProtection="1">
      <alignment horizontal="left"/>
    </xf>
    <xf numFmtId="3" fontId="23" fillId="0" borderId="0" xfId="0" applyNumberFormat="1" applyFont="1" applyAlignment="1">
      <alignment horizontal="right" indent="1"/>
    </xf>
    <xf numFmtId="3" fontId="23" fillId="0" borderId="2" xfId="0" applyNumberFormat="1" applyFont="1" applyBorder="1" applyAlignment="1">
      <alignment horizontal="right" indent="1"/>
    </xf>
    <xf numFmtId="0" fontId="24" fillId="0" borderId="0" xfId="0" applyFont="1"/>
    <xf numFmtId="37" fontId="4" fillId="0" borderId="0" xfId="0" applyNumberFormat="1" applyFont="1" applyAlignment="1" applyProtection="1">
      <alignment horizontal="right"/>
    </xf>
    <xf numFmtId="37" fontId="17" fillId="0" borderId="0" xfId="0" applyNumberFormat="1" applyFont="1" applyFill="1" applyProtection="1"/>
    <xf numFmtId="37" fontId="21" fillId="0" borderId="4" xfId="0" applyNumberFormat="1" applyFont="1" applyFill="1" applyBorder="1" applyAlignment="1" applyProtection="1">
      <alignment horizontal="right" indent="1"/>
    </xf>
    <xf numFmtId="37" fontId="21" fillId="0" borderId="0" xfId="0" applyNumberFormat="1" applyFont="1" applyFill="1" applyBorder="1" applyAlignment="1" applyProtection="1">
      <alignment horizontal="right" indent="1"/>
    </xf>
    <xf numFmtId="3" fontId="23" fillId="0" borderId="4" xfId="0" applyNumberFormat="1" applyFont="1" applyBorder="1" applyAlignment="1">
      <alignment horizontal="right" indent="1"/>
    </xf>
    <xf numFmtId="3" fontId="23" fillId="0" borderId="0" xfId="0" applyNumberFormat="1" applyFont="1" applyBorder="1" applyAlignment="1">
      <alignment horizontal="right" indent="1"/>
    </xf>
    <xf numFmtId="37" fontId="23" fillId="0" borderId="4" xfId="0" applyNumberFormat="1" applyFont="1" applyBorder="1" applyAlignment="1" applyProtection="1">
      <alignment horizontal="right" indent="1"/>
    </xf>
    <xf numFmtId="37" fontId="23" fillId="0" borderId="0" xfId="0" applyNumberFormat="1" applyFont="1" applyBorder="1" applyAlignment="1" applyProtection="1">
      <alignment horizontal="right" indent="1"/>
    </xf>
    <xf numFmtId="37" fontId="23" fillId="0" borderId="0" xfId="0" quotePrefix="1" applyNumberFormat="1" applyFont="1" applyBorder="1" applyAlignment="1" applyProtection="1">
      <alignment horizontal="left"/>
    </xf>
    <xf numFmtId="0" fontId="3" fillId="0" borderId="4" xfId="0" applyFont="1" applyFill="1" applyBorder="1"/>
    <xf numFmtId="0" fontId="3" fillId="0" borderId="0" xfId="0" applyFont="1" applyFill="1" applyBorder="1"/>
    <xf numFmtId="37" fontId="21" fillId="0" borderId="0" xfId="0" applyNumberFormat="1" applyFont="1" applyFill="1" applyBorder="1" applyAlignment="1" applyProtection="1">
      <alignment horizontal="center"/>
    </xf>
    <xf numFmtId="37" fontId="22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Border="1" applyProtection="1"/>
    <xf numFmtId="37" fontId="4" fillId="0" borderId="0" xfId="0" applyNumberFormat="1" applyFont="1" applyBorder="1" applyProtection="1"/>
    <xf numFmtId="37" fontId="16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Protection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5" fillId="0" borderId="4" xfId="0" applyFont="1" applyBorder="1"/>
    <xf numFmtId="0" fontId="25" fillId="0" borderId="0" xfId="0" applyFont="1"/>
    <xf numFmtId="0" fontId="25" fillId="0" borderId="0" xfId="0" applyFont="1" applyBorder="1"/>
    <xf numFmtId="0" fontId="25" fillId="0" borderId="2" xfId="0" applyFont="1" applyBorder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 applyProtection="1"/>
    <xf numFmtId="0" fontId="26" fillId="0" borderId="0" xfId="0" applyFont="1" applyFill="1" applyAlignment="1" applyProtection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Fill="1"/>
    <xf numFmtId="0" fontId="30" fillId="0" borderId="0" xfId="0" applyFont="1" applyFill="1" applyBorder="1"/>
    <xf numFmtId="0" fontId="31" fillId="0" borderId="0" xfId="0" applyFont="1" applyFill="1" applyAlignment="1">
      <alignment horizontal="right"/>
    </xf>
    <xf numFmtId="37" fontId="23" fillId="0" borderId="0" xfId="0" applyNumberFormat="1" applyFont="1" applyAlignment="1" applyProtection="1">
      <alignment horizontal="center"/>
    </xf>
    <xf numFmtId="37" fontId="23" fillId="0" borderId="0" xfId="0" applyNumberFormat="1" applyFont="1" applyBorder="1" applyAlignment="1" applyProtection="1">
      <alignment horizontal="center"/>
    </xf>
    <xf numFmtId="49" fontId="23" fillId="0" borderId="0" xfId="0" quotePrefix="1" applyNumberFormat="1" applyFont="1" applyBorder="1" applyAlignment="1" applyProtection="1">
      <alignment horizontal="left"/>
    </xf>
    <xf numFmtId="37" fontId="23" fillId="0" borderId="0" xfId="0" applyNumberFormat="1" applyFont="1" applyFill="1" applyBorder="1" applyAlignment="1" applyProtection="1">
      <alignment horizontal="right" indent="1"/>
    </xf>
    <xf numFmtId="0" fontId="14" fillId="0" borderId="3" xfId="0" applyFont="1" applyFill="1" applyBorder="1" applyAlignment="1">
      <alignment horizontal="center"/>
    </xf>
    <xf numFmtId="3" fontId="34" fillId="0" borderId="0" xfId="0" applyNumberFormat="1" applyFont="1" applyFill="1" applyBorder="1"/>
    <xf numFmtId="0" fontId="33" fillId="0" borderId="0" xfId="0" applyFont="1" applyFill="1"/>
    <xf numFmtId="0" fontId="35" fillId="0" borderId="0" xfId="7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4" fillId="0" borderId="0" xfId="0" applyFont="1" applyFill="1" applyBorder="1"/>
    <xf numFmtId="3" fontId="4" fillId="0" borderId="0" xfId="0" applyNumberFormat="1" applyFont="1" applyFill="1"/>
    <xf numFmtId="165" fontId="4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/>
    <xf numFmtId="3" fontId="4" fillId="0" borderId="0" xfId="0" applyNumberFormat="1" applyFont="1" applyFill="1" applyProtection="1"/>
    <xf numFmtId="37" fontId="4" fillId="0" borderId="0" xfId="0" applyNumberFormat="1" applyFont="1" applyFill="1" applyProtection="1"/>
    <xf numFmtId="0" fontId="4" fillId="0" borderId="0" xfId="0" applyFont="1" applyFill="1" applyProtection="1"/>
    <xf numFmtId="37" fontId="4" fillId="0" borderId="0" xfId="0" applyNumberFormat="1" applyFont="1" applyFill="1" applyAlignment="1" applyProtection="1"/>
    <xf numFmtId="0" fontId="4" fillId="0" borderId="0" xfId="0" applyFont="1" applyFill="1" applyAlignment="1">
      <alignment horizontal="right"/>
    </xf>
    <xf numFmtId="0" fontId="32" fillId="0" borderId="0" xfId="0" applyFont="1" applyFill="1" applyBorder="1"/>
    <xf numFmtId="168" fontId="32" fillId="0" borderId="0" xfId="6" applyNumberFormat="1" applyFont="1" applyFill="1" applyBorder="1"/>
    <xf numFmtId="3" fontId="32" fillId="0" borderId="0" xfId="0" applyNumberFormat="1" applyFont="1" applyFill="1" applyBorder="1"/>
    <xf numFmtId="0" fontId="32" fillId="0" borderId="0" xfId="0" applyFont="1" applyFill="1"/>
    <xf numFmtId="0" fontId="29" fillId="0" borderId="0" xfId="7" applyFont="1" applyFill="1"/>
  </cellXfs>
  <cellStyles count="8">
    <cellStyle name="Date" xfId="1"/>
    <cellStyle name="Fixed" xfId="2"/>
    <cellStyle name="Heading1" xfId="3"/>
    <cellStyle name="Heading2" xfId="4"/>
    <cellStyle name="Normal" xfId="0" builtinId="0"/>
    <cellStyle name="Normal_Tables301-307" xfId="7"/>
    <cellStyle name="Percent" xfId="6" builtinId="5"/>
    <cellStyle name="Tot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va/CHOVERET2000/Tables509-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07-512"/>
      <sheetName val="T5.9"/>
      <sheetName val="Current"/>
      <sheetName val="OPEN1"/>
    </sheetNames>
    <sheetDataSet>
      <sheetData sheetId="0">
        <row r="19">
          <cell r="CU19">
            <v>48</v>
          </cell>
        </row>
        <row r="20">
          <cell r="CU20">
            <v>65</v>
          </cell>
        </row>
        <row r="21">
          <cell r="CT21">
            <v>579</v>
          </cell>
          <cell r="CU21">
            <v>71</v>
          </cell>
        </row>
        <row r="23">
          <cell r="DA23">
            <v>65</v>
          </cell>
        </row>
        <row r="24">
          <cell r="DA24">
            <v>64</v>
          </cell>
        </row>
        <row r="25">
          <cell r="CW25">
            <v>2242</v>
          </cell>
          <cell r="CX25">
            <v>283</v>
          </cell>
          <cell r="CY25">
            <v>253</v>
          </cell>
          <cell r="CZ25">
            <v>571</v>
          </cell>
          <cell r="DA25">
            <v>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6" transitionEvaluation="1"/>
  <dimension ref="A1:HD878"/>
  <sheetViews>
    <sheetView tabSelected="1" view="pageBreakPreview" zoomScaleNormal="100" zoomScaleSheetLayoutView="100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V55" sqref="V55"/>
    </sheetView>
  </sheetViews>
  <sheetFormatPr defaultColWidth="9.77734375" defaultRowHeight="15"/>
  <cols>
    <col min="1" max="1" width="4.77734375" style="13" customWidth="1"/>
    <col min="2" max="2" width="10.33203125" style="13" customWidth="1"/>
    <col min="3" max="4" width="0.5546875" style="13" customWidth="1"/>
    <col min="5" max="5" width="8.77734375" style="13" customWidth="1"/>
    <col min="6" max="7" width="0.5546875" style="13" customWidth="1"/>
    <col min="8" max="8" width="8.33203125" style="13" customWidth="1"/>
    <col min="9" max="10" width="0.5546875" style="13" customWidth="1"/>
    <col min="11" max="11" width="8.77734375" style="13" customWidth="1"/>
    <col min="12" max="13" width="0.5546875" style="13" customWidth="1"/>
    <col min="14" max="14" width="7.77734375" style="13" customWidth="1"/>
    <col min="15" max="16" width="0.5546875" style="13" customWidth="1"/>
    <col min="17" max="17" width="7.21875" style="109" customWidth="1"/>
    <col min="18" max="19" width="0.5546875" style="13" customWidth="1"/>
    <col min="20" max="20" width="7.77734375" style="109" bestFit="1" customWidth="1"/>
    <col min="21" max="21" width="4.77734375" style="13" customWidth="1"/>
    <col min="22" max="22" width="9.77734375" style="13"/>
    <col min="23" max="28" width="9.77734375" style="13" hidden="1" customWidth="1"/>
    <col min="29" max="31" width="0" style="13" hidden="1" customWidth="1"/>
    <col min="32" max="32" width="11.77734375" style="13" hidden="1" customWidth="1"/>
    <col min="33" max="33" width="0" style="13" hidden="1" customWidth="1"/>
    <col min="34" max="34" width="10.77734375" style="13" hidden="1" customWidth="1"/>
    <col min="35" max="38" width="0" style="13" hidden="1" customWidth="1"/>
    <col min="39" max="39" width="0" style="108" hidden="1" customWidth="1"/>
    <col min="40" max="40" width="10.77734375" style="13" hidden="1" customWidth="1"/>
    <col min="41" max="45" width="0" style="13" hidden="1" customWidth="1"/>
    <col min="46" max="46" width="9.77734375" style="13" hidden="1" customWidth="1"/>
    <col min="47" max="53" width="0" style="13" hidden="1" customWidth="1"/>
    <col min="54" max="54" width="26.77734375" style="13" hidden="1" customWidth="1"/>
    <col min="55" max="57" width="0" style="13" hidden="1" customWidth="1"/>
    <col min="58" max="58" width="34.77734375" style="13" hidden="1" customWidth="1"/>
    <col min="59" max="73" width="0" style="13" hidden="1" customWidth="1"/>
    <col min="74" max="76" width="11.77734375" style="13" hidden="1" customWidth="1"/>
    <col min="77" max="78" width="12.77734375" style="13" hidden="1" customWidth="1"/>
    <col min="79" max="79" width="9.77734375" style="13" hidden="1" customWidth="1"/>
    <col min="80" max="80" width="13.77734375" style="13" hidden="1" customWidth="1"/>
    <col min="81" max="81" width="9.77734375" style="13" hidden="1" customWidth="1"/>
    <col min="82" max="82" width="15.77734375" style="13" hidden="1" customWidth="1"/>
    <col min="83" max="83" width="0" style="13" hidden="1" customWidth="1"/>
    <col min="84" max="84" width="18.77734375" style="13" hidden="1" customWidth="1"/>
    <col min="85" max="85" width="9.77734375" style="13" hidden="1" customWidth="1"/>
    <col min="86" max="86" width="11.77734375" style="13" hidden="1" customWidth="1"/>
    <col min="87" max="87" width="9.77734375" style="13" hidden="1" customWidth="1"/>
    <col min="88" max="88" width="12.77734375" style="13" hidden="1" customWidth="1"/>
    <col min="89" max="90" width="11.77734375" style="13" hidden="1" customWidth="1"/>
    <col min="91" max="94" width="13.77734375" style="13" hidden="1" customWidth="1"/>
    <col min="95" max="95" width="13.77734375" style="108" hidden="1" customWidth="1"/>
    <col min="96" max="103" width="0" style="13" hidden="1" customWidth="1"/>
    <col min="104" max="104" width="7.88671875" style="13" hidden="1" customWidth="1"/>
    <col min="105" max="105" width="8.5546875" style="13" hidden="1" customWidth="1"/>
    <col min="106" max="106" width="8.6640625" style="13" hidden="1" customWidth="1"/>
    <col min="107" max="107" width="8.21875" style="13" hidden="1" customWidth="1"/>
    <col min="108" max="108" width="7.88671875" style="13" hidden="1" customWidth="1"/>
    <col min="109" max="109" width="7.5546875" style="13" hidden="1" customWidth="1"/>
    <col min="110" max="110" width="30.21875" style="116" hidden="1" customWidth="1"/>
    <col min="111" max="111" width="0" style="13" hidden="1" customWidth="1"/>
    <col min="112" max="112" width="45.77734375" style="13" hidden="1" customWidth="1"/>
    <col min="113" max="114" width="0" style="13" hidden="1" customWidth="1"/>
    <col min="115" max="115" width="9.77734375" style="13" hidden="1" customWidth="1"/>
    <col min="116" max="119" width="8.77734375" style="13" hidden="1" customWidth="1"/>
    <col min="120" max="123" width="9.77734375" style="13" hidden="1" customWidth="1"/>
    <col min="124" max="129" width="0" style="13" hidden="1" customWidth="1"/>
    <col min="130" max="130" width="9.77734375" style="13" hidden="1" customWidth="1"/>
    <col min="131" max="131" width="12.77734375" style="13" hidden="1" customWidth="1"/>
    <col min="132" max="134" width="11.77734375" style="13" hidden="1" customWidth="1"/>
    <col min="135" max="135" width="9.77734375" style="13" hidden="1" customWidth="1"/>
    <col min="136" max="136" width="12.77734375" style="13" hidden="1" customWidth="1"/>
    <col min="137" max="137" width="7.77734375" style="13" hidden="1" customWidth="1"/>
    <col min="138" max="138" width="34.77734375" style="13" hidden="1" customWidth="1"/>
    <col min="139" max="139" width="0" style="13" hidden="1" customWidth="1"/>
    <col min="140" max="140" width="45.77734375" style="13" hidden="1" customWidth="1"/>
    <col min="141" max="141" width="8.77734375" style="13" hidden="1" customWidth="1"/>
    <col min="142" max="142" width="11.77734375" style="13" hidden="1" customWidth="1"/>
    <col min="143" max="143" width="9.77734375" style="13" hidden="1" customWidth="1"/>
    <col min="144" max="146" width="11.77734375" style="13" hidden="1" customWidth="1"/>
    <col min="147" max="147" width="14.77734375" style="13" hidden="1" customWidth="1"/>
    <col min="148" max="148" width="13.77734375" style="13" hidden="1" customWidth="1"/>
    <col min="149" max="149" width="11.77734375" style="13" hidden="1" customWidth="1"/>
    <col min="150" max="16384" width="9.77734375" style="13"/>
  </cols>
  <sheetData>
    <row r="1" spans="1:212" ht="21.95" customHeight="1">
      <c r="A1" s="14" t="s">
        <v>319</v>
      </c>
      <c r="B1" s="1"/>
      <c r="C1" s="1"/>
      <c r="D1" s="1"/>
      <c r="E1" s="2"/>
      <c r="F1" s="2"/>
      <c r="G1" s="2"/>
      <c r="H1" s="3"/>
      <c r="I1" s="3"/>
      <c r="J1" s="3"/>
      <c r="K1" s="4"/>
      <c r="L1" s="4"/>
      <c r="M1" s="4"/>
      <c r="N1" s="3"/>
      <c r="O1" s="3"/>
      <c r="P1" s="3"/>
      <c r="Q1" s="5"/>
      <c r="R1" s="2"/>
      <c r="S1" s="2"/>
      <c r="T1" s="5"/>
      <c r="U1" s="16" t="s">
        <v>318</v>
      </c>
      <c r="V1" s="6"/>
      <c r="W1" s="8"/>
      <c r="X1" s="6"/>
      <c r="Y1" s="6"/>
      <c r="Z1" s="7" t="s">
        <v>0</v>
      </c>
      <c r="AA1" s="6"/>
      <c r="AB1" s="6"/>
      <c r="AC1" s="6"/>
      <c r="AD1" s="7" t="s">
        <v>1</v>
      </c>
      <c r="AE1" s="6"/>
      <c r="AF1" s="6"/>
      <c r="AG1" s="6"/>
      <c r="AH1" s="6"/>
      <c r="AI1" s="8"/>
      <c r="AJ1" s="8"/>
      <c r="AK1" s="8"/>
      <c r="AL1" s="8"/>
      <c r="AM1" s="9"/>
      <c r="AN1" s="6"/>
      <c r="AO1" s="8"/>
      <c r="AP1" s="8"/>
      <c r="AQ1" s="8"/>
      <c r="AR1" s="6"/>
      <c r="AS1" s="6"/>
      <c r="AT1" s="8"/>
      <c r="AU1" s="6"/>
      <c r="AV1" s="7" t="s">
        <v>2</v>
      </c>
      <c r="AW1" s="6"/>
      <c r="AX1" s="6"/>
      <c r="AY1" s="6"/>
      <c r="AZ1" s="6"/>
      <c r="BA1" s="6"/>
      <c r="BB1" s="6"/>
      <c r="BC1" s="6"/>
      <c r="BD1" s="6"/>
      <c r="BE1" s="6"/>
      <c r="BF1" s="8"/>
      <c r="BG1" s="6"/>
      <c r="BH1" s="6"/>
      <c r="BI1" s="6"/>
      <c r="BJ1" s="6"/>
      <c r="BK1" s="7" t="s">
        <v>3</v>
      </c>
      <c r="BL1" s="6"/>
      <c r="BM1" s="6"/>
      <c r="BN1" s="6"/>
      <c r="BO1" s="6"/>
      <c r="BP1" s="10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11" t="s">
        <v>4</v>
      </c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12"/>
      <c r="DG1" s="8"/>
      <c r="DH1" s="8"/>
      <c r="DI1" s="8"/>
      <c r="DJ1" s="8"/>
      <c r="DK1" s="8"/>
      <c r="DL1" s="8"/>
      <c r="DM1" s="8"/>
      <c r="DN1" s="11" t="s">
        <v>5</v>
      </c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6"/>
      <c r="EA1" s="6"/>
      <c r="EB1" s="6"/>
      <c r="EC1" s="6"/>
      <c r="ED1" s="6"/>
      <c r="EE1" s="7" t="s">
        <v>6</v>
      </c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</row>
    <row r="2" spans="1:212" ht="18">
      <c r="A2" s="14" t="s">
        <v>7</v>
      </c>
      <c r="B2" s="6"/>
      <c r="C2" s="6"/>
      <c r="D2" s="6"/>
      <c r="E2" s="6"/>
      <c r="F2" s="6"/>
      <c r="G2" s="6"/>
      <c r="H2" s="6"/>
      <c r="I2" s="6"/>
      <c r="J2" s="6"/>
      <c r="Q2" s="15"/>
      <c r="R2" s="6"/>
      <c r="S2" s="6"/>
      <c r="T2" s="15"/>
      <c r="U2" s="16" t="s">
        <v>8</v>
      </c>
      <c r="V2" s="6"/>
      <c r="W2" s="8"/>
      <c r="X2" s="17" t="s">
        <v>9</v>
      </c>
      <c r="Y2" s="6"/>
      <c r="Z2" s="6"/>
      <c r="AA2" s="6"/>
      <c r="AB2" s="6"/>
      <c r="AC2" s="6"/>
      <c r="AD2" s="7" t="s">
        <v>10</v>
      </c>
      <c r="AE2" s="6"/>
      <c r="AF2" s="6"/>
      <c r="AG2" s="6"/>
      <c r="AH2" s="6"/>
      <c r="AI2" s="8"/>
      <c r="AJ2" s="8"/>
      <c r="AK2" s="8"/>
      <c r="AL2" s="8"/>
      <c r="AM2" s="9"/>
      <c r="AN2" s="6"/>
      <c r="AO2" s="8"/>
      <c r="AP2" s="8"/>
      <c r="AQ2" s="8"/>
      <c r="AR2" s="6"/>
      <c r="AS2" s="6"/>
      <c r="AU2" s="6"/>
      <c r="AV2" s="18" t="s">
        <v>11</v>
      </c>
      <c r="AW2" s="6"/>
      <c r="AX2" s="6"/>
      <c r="AY2" s="6"/>
      <c r="AZ2" s="6"/>
      <c r="BA2" s="6"/>
      <c r="BB2" s="6"/>
      <c r="BC2" s="6"/>
      <c r="BD2" s="6"/>
      <c r="BE2" s="6"/>
      <c r="BF2" s="8"/>
      <c r="BG2" s="7" t="s">
        <v>12</v>
      </c>
      <c r="BH2" s="6"/>
      <c r="BI2" s="6"/>
      <c r="BJ2" s="6"/>
      <c r="BK2" s="6"/>
      <c r="BL2" s="6"/>
      <c r="BM2" s="6"/>
      <c r="BN2" s="6"/>
      <c r="BO2" s="6"/>
      <c r="BP2" s="10"/>
      <c r="BQ2" s="8"/>
      <c r="BR2" s="8"/>
      <c r="BS2" s="8"/>
      <c r="BT2" s="8"/>
      <c r="BU2" s="8"/>
      <c r="BV2" s="8"/>
      <c r="BW2" s="8"/>
      <c r="BX2" s="8"/>
      <c r="BY2" s="8"/>
      <c r="BZ2" s="11" t="s">
        <v>13</v>
      </c>
      <c r="CA2" s="8"/>
      <c r="CB2" s="8"/>
      <c r="CC2" s="8"/>
      <c r="CD2" s="8"/>
      <c r="CE2" s="8"/>
      <c r="CF2" s="11" t="s">
        <v>14</v>
      </c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12"/>
      <c r="DG2" s="8"/>
      <c r="DH2" s="8"/>
      <c r="DI2" s="11" t="s">
        <v>15</v>
      </c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6"/>
      <c r="EA2" s="6"/>
      <c r="EB2" s="7" t="s">
        <v>16</v>
      </c>
      <c r="EC2" s="6"/>
      <c r="ED2" s="6"/>
      <c r="EE2" s="6"/>
      <c r="EF2" s="6"/>
      <c r="EG2" s="6"/>
      <c r="EH2" s="6"/>
      <c r="EI2" s="6"/>
      <c r="EJ2" s="7" t="s">
        <v>17</v>
      </c>
      <c r="EK2" s="6"/>
      <c r="EL2" s="6"/>
      <c r="EM2" s="6"/>
      <c r="EN2" s="6"/>
      <c r="EO2" s="6"/>
      <c r="EP2" s="6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</row>
    <row r="3" spans="1:212" ht="18">
      <c r="A3" s="19" t="s">
        <v>18</v>
      </c>
      <c r="E3" s="8"/>
      <c r="F3" s="8"/>
      <c r="G3" s="8"/>
      <c r="H3" s="6"/>
      <c r="I3" s="6"/>
      <c r="J3" s="6"/>
      <c r="K3" s="20"/>
      <c r="L3" s="20"/>
      <c r="M3" s="20"/>
      <c r="Q3" s="15"/>
      <c r="R3" s="6"/>
      <c r="S3" s="6"/>
      <c r="T3" s="15"/>
      <c r="U3" s="21" t="s">
        <v>19</v>
      </c>
      <c r="V3" s="6"/>
      <c r="W3" s="6"/>
      <c r="X3" s="8"/>
      <c r="Y3" s="6"/>
      <c r="Z3" s="7" t="s">
        <v>20</v>
      </c>
      <c r="AA3" s="6"/>
      <c r="AB3" s="6"/>
      <c r="AC3" s="6"/>
      <c r="AD3" s="8"/>
      <c r="AE3" s="6"/>
      <c r="AF3" s="7" t="s">
        <v>21</v>
      </c>
      <c r="AG3" s="8"/>
      <c r="AH3" s="6"/>
      <c r="AI3" s="6"/>
      <c r="AJ3" s="6"/>
      <c r="AK3" s="6"/>
      <c r="AL3" s="6"/>
      <c r="AM3" s="9"/>
      <c r="AO3" s="8"/>
      <c r="AP3" s="8"/>
      <c r="AQ3" s="8"/>
      <c r="AR3" s="6"/>
      <c r="AS3" s="6"/>
      <c r="AT3" s="8"/>
      <c r="AU3" s="6"/>
      <c r="AV3" s="22" t="s">
        <v>22</v>
      </c>
      <c r="AW3" s="6"/>
      <c r="AX3" s="6"/>
      <c r="AY3" s="8"/>
      <c r="AZ3" s="6"/>
      <c r="BA3" s="6"/>
      <c r="BB3" s="6"/>
      <c r="BC3" s="6"/>
      <c r="BD3" s="6"/>
      <c r="BE3" s="6"/>
      <c r="BF3" s="8"/>
      <c r="BG3" s="6"/>
      <c r="BH3" s="8"/>
      <c r="BI3" s="6"/>
      <c r="BJ3" s="6"/>
      <c r="BK3" s="7" t="s">
        <v>23</v>
      </c>
      <c r="BL3" s="6"/>
      <c r="BM3" s="6"/>
      <c r="BN3" s="6"/>
      <c r="BO3" s="6"/>
      <c r="BP3" s="10"/>
      <c r="BQ3" s="8"/>
      <c r="BR3" s="8"/>
      <c r="BS3" s="8"/>
      <c r="BT3" s="8"/>
      <c r="BU3" s="8"/>
      <c r="BV3" s="8"/>
      <c r="BW3" s="8"/>
      <c r="BX3" s="23" t="s">
        <v>24</v>
      </c>
      <c r="BY3" s="8"/>
      <c r="BZ3" s="8"/>
      <c r="CA3" s="8"/>
      <c r="CB3" s="8"/>
      <c r="CC3" s="8"/>
      <c r="CD3" s="8"/>
      <c r="CE3" s="8"/>
      <c r="CF3" s="11" t="s">
        <v>25</v>
      </c>
      <c r="CG3" s="8"/>
      <c r="CH3" s="8"/>
      <c r="CI3" s="8"/>
      <c r="CJ3" s="8"/>
      <c r="CK3" s="8"/>
      <c r="CL3" s="8"/>
      <c r="CM3" s="8"/>
      <c r="CN3" s="8"/>
      <c r="CO3" s="8"/>
      <c r="CP3" s="8"/>
      <c r="CQ3" s="9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12"/>
      <c r="DG3" s="8"/>
      <c r="DH3" s="8"/>
      <c r="DI3" s="8"/>
      <c r="DJ3" s="8"/>
      <c r="DK3" s="8"/>
      <c r="DL3" s="8"/>
      <c r="DM3" s="8"/>
      <c r="DN3" s="11" t="s">
        <v>26</v>
      </c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6"/>
      <c r="EA3" s="6"/>
      <c r="EB3" s="6"/>
      <c r="EC3" s="6"/>
      <c r="ED3" s="6"/>
      <c r="EE3" s="7" t="s">
        <v>27</v>
      </c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</row>
    <row r="4" spans="1:212">
      <c r="B4" s="24"/>
      <c r="C4" s="24"/>
      <c r="D4" s="24"/>
      <c r="E4" s="24"/>
      <c r="F4" s="24"/>
      <c r="G4" s="24"/>
      <c r="H4" s="25"/>
      <c r="I4" s="25"/>
      <c r="J4" s="25"/>
      <c r="K4" s="24"/>
      <c r="L4" s="24"/>
      <c r="M4" s="24"/>
      <c r="N4" s="24"/>
      <c r="O4" s="24"/>
      <c r="P4" s="24"/>
      <c r="Q4" s="26"/>
      <c r="R4" s="24"/>
      <c r="S4" s="24"/>
      <c r="T4" s="26"/>
      <c r="U4" s="24"/>
      <c r="V4" s="6"/>
      <c r="W4" s="6"/>
      <c r="X4" s="6"/>
      <c r="Y4" s="7" t="s">
        <v>28</v>
      </c>
      <c r="Z4" s="6"/>
      <c r="AA4" s="6"/>
      <c r="AB4" s="6"/>
      <c r="AC4" s="6"/>
      <c r="AD4" s="6"/>
      <c r="AE4" s="6"/>
      <c r="AF4" s="7" t="s">
        <v>29</v>
      </c>
      <c r="AG4" s="6"/>
      <c r="AH4" s="6"/>
      <c r="AI4" s="6"/>
      <c r="AJ4" s="6"/>
      <c r="AK4" s="6"/>
      <c r="AL4" s="6"/>
      <c r="AM4" s="9"/>
      <c r="AO4" s="8"/>
      <c r="AP4" s="8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10"/>
      <c r="BQ4" s="8"/>
      <c r="BR4" s="8"/>
      <c r="BS4" s="8"/>
      <c r="BT4" s="8"/>
      <c r="BU4" s="8"/>
      <c r="BV4" s="8"/>
      <c r="BW4" s="8"/>
      <c r="BX4" s="8"/>
      <c r="BY4" s="8"/>
      <c r="BZ4" s="11" t="s">
        <v>30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11" t="s">
        <v>31</v>
      </c>
      <c r="CL4" s="8"/>
      <c r="CM4" s="8"/>
      <c r="CN4" s="8"/>
      <c r="CO4" s="8"/>
      <c r="CP4" s="8"/>
      <c r="CQ4" s="9"/>
      <c r="CR4" s="8"/>
      <c r="CS4" s="8"/>
      <c r="CT4" s="8"/>
      <c r="CU4" s="8"/>
      <c r="CV4" s="8"/>
      <c r="CW4" s="8"/>
      <c r="CX4" s="8"/>
      <c r="CY4" s="8"/>
      <c r="CZ4" s="8"/>
      <c r="DA4" s="8"/>
      <c r="DB4" s="11" t="s">
        <v>32</v>
      </c>
      <c r="DC4" s="8"/>
      <c r="DD4" s="8"/>
      <c r="DE4" s="8"/>
      <c r="DF4" s="12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6"/>
      <c r="EA4" s="6"/>
      <c r="EB4" s="6"/>
      <c r="EC4" s="6"/>
      <c r="ED4" s="6"/>
      <c r="EE4" s="6"/>
      <c r="EF4" s="6"/>
      <c r="EG4" s="6"/>
      <c r="EH4" s="6"/>
      <c r="EI4" s="6"/>
      <c r="EJ4" s="7" t="s">
        <v>33</v>
      </c>
      <c r="EK4" s="6"/>
      <c r="EL4" s="6"/>
      <c r="EM4" s="6"/>
      <c r="EN4" s="6"/>
      <c r="EO4" s="6"/>
      <c r="EP4" s="6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>
      <c r="B5" s="24"/>
      <c r="C5" s="24"/>
      <c r="D5" s="24"/>
      <c r="E5" s="24"/>
      <c r="F5" s="24"/>
      <c r="G5" s="24"/>
      <c r="H5" s="25"/>
      <c r="I5" s="25"/>
      <c r="J5" s="25"/>
      <c r="K5" s="27"/>
      <c r="L5" s="27"/>
      <c r="M5" s="27"/>
      <c r="N5" s="24"/>
      <c r="O5" s="24"/>
      <c r="P5" s="24"/>
      <c r="Q5" s="26"/>
      <c r="R5" s="24"/>
      <c r="S5" s="24"/>
      <c r="T5" s="26"/>
      <c r="U5" s="24"/>
      <c r="V5" s="6"/>
      <c r="W5" s="10"/>
      <c r="X5" s="10" t="s">
        <v>28</v>
      </c>
      <c r="Y5" s="10" t="s">
        <v>28</v>
      </c>
      <c r="Z5" s="10" t="s">
        <v>28</v>
      </c>
      <c r="AA5" s="10"/>
      <c r="AB5" s="6"/>
      <c r="AC5" s="6"/>
      <c r="AD5" s="6"/>
      <c r="AE5" s="6"/>
      <c r="AF5" s="7" t="s">
        <v>34</v>
      </c>
      <c r="AG5" s="7" t="s">
        <v>35</v>
      </c>
      <c r="AH5" s="6"/>
      <c r="AI5" s="6"/>
      <c r="AJ5" s="6"/>
      <c r="AK5" s="6"/>
      <c r="AL5" s="28" t="s">
        <v>36</v>
      </c>
      <c r="AM5" s="29" t="s">
        <v>37</v>
      </c>
      <c r="AN5" s="30" t="s">
        <v>38</v>
      </c>
      <c r="AO5" s="31" t="s">
        <v>39</v>
      </c>
      <c r="AP5" s="31" t="s">
        <v>40</v>
      </c>
      <c r="AQ5" s="31" t="s">
        <v>41</v>
      </c>
      <c r="AR5" s="32" t="s">
        <v>42</v>
      </c>
      <c r="AS5" s="33" t="s">
        <v>43</v>
      </c>
      <c r="AT5" s="33" t="s">
        <v>27</v>
      </c>
      <c r="AU5" s="33" t="s">
        <v>44</v>
      </c>
      <c r="AV5" s="33" t="s">
        <v>45</v>
      </c>
      <c r="AW5" s="33" t="s">
        <v>46</v>
      </c>
      <c r="AX5" s="33" t="s">
        <v>47</v>
      </c>
      <c r="AY5" s="33" t="s">
        <v>48</v>
      </c>
      <c r="AZ5" s="33" t="s">
        <v>49</v>
      </c>
      <c r="BA5" s="33" t="s">
        <v>50</v>
      </c>
      <c r="BB5" s="33" t="s">
        <v>51</v>
      </c>
      <c r="BC5" s="6"/>
      <c r="BD5" s="6"/>
      <c r="BE5" s="6"/>
      <c r="BF5" s="7" t="s">
        <v>52</v>
      </c>
      <c r="BG5" s="7" t="s">
        <v>53</v>
      </c>
      <c r="BH5" s="7" t="s">
        <v>54</v>
      </c>
      <c r="BI5" s="7" t="s">
        <v>55</v>
      </c>
      <c r="BJ5" s="7" t="s">
        <v>56</v>
      </c>
      <c r="BK5" s="7" t="s">
        <v>57</v>
      </c>
      <c r="BL5" s="7" t="s">
        <v>58</v>
      </c>
      <c r="BM5" s="7" t="s">
        <v>59</v>
      </c>
      <c r="BN5" s="7" t="s">
        <v>31</v>
      </c>
      <c r="BO5" s="7" t="s">
        <v>60</v>
      </c>
      <c r="BP5" s="10" t="s">
        <v>61</v>
      </c>
      <c r="BQ5" s="11" t="s">
        <v>62</v>
      </c>
      <c r="BR5" s="11" t="s">
        <v>63</v>
      </c>
      <c r="BS5" s="11" t="s">
        <v>64</v>
      </c>
      <c r="BT5" s="11" t="s">
        <v>65</v>
      </c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9"/>
      <c r="CR5" s="8"/>
      <c r="CS5" s="8"/>
      <c r="CT5" s="8"/>
      <c r="CU5" s="8"/>
      <c r="CV5" s="8"/>
      <c r="CW5" s="8"/>
      <c r="CX5" s="8"/>
      <c r="CY5" s="8"/>
      <c r="CZ5" s="23" t="s">
        <v>66</v>
      </c>
      <c r="DA5" s="8"/>
      <c r="DB5" s="8"/>
      <c r="DC5" s="8"/>
      <c r="DD5" s="8"/>
      <c r="DE5" s="8"/>
      <c r="DF5" s="12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6"/>
      <c r="EA5" s="6"/>
      <c r="EB5" s="6"/>
      <c r="EC5" s="6"/>
      <c r="ED5" s="6"/>
      <c r="EE5" s="6"/>
      <c r="EF5" s="6"/>
      <c r="EG5" s="6"/>
      <c r="EH5" s="6"/>
      <c r="EI5" s="6"/>
      <c r="EJ5" s="7" t="s">
        <v>67</v>
      </c>
      <c r="EK5" s="6"/>
      <c r="EL5" s="6"/>
      <c r="EM5" s="6"/>
      <c r="EN5" s="6"/>
      <c r="EO5" s="6"/>
      <c r="EP5" s="6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</row>
    <row r="6" spans="1:212" ht="15.75">
      <c r="C6" s="34"/>
      <c r="D6" s="34"/>
      <c r="E6" s="125" t="s">
        <v>68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24"/>
      <c r="S6" s="24"/>
      <c r="T6" s="26"/>
      <c r="U6" s="24"/>
      <c r="V6" s="6"/>
      <c r="W6" s="10" t="s">
        <v>69</v>
      </c>
      <c r="X6" s="10" t="s">
        <v>70</v>
      </c>
      <c r="Y6" s="10" t="s">
        <v>71</v>
      </c>
      <c r="Z6" s="10" t="s">
        <v>72</v>
      </c>
      <c r="AA6" s="10" t="s">
        <v>73</v>
      </c>
      <c r="AB6" s="6"/>
      <c r="AC6" s="6"/>
      <c r="AD6" s="6"/>
      <c r="AE6" s="7" t="s">
        <v>74</v>
      </c>
      <c r="AF6" s="7" t="s">
        <v>75</v>
      </c>
      <c r="AG6" s="7" t="s">
        <v>75</v>
      </c>
      <c r="AH6" s="7" t="s">
        <v>76</v>
      </c>
      <c r="AI6" s="7" t="s">
        <v>77</v>
      </c>
      <c r="AJ6" s="7"/>
      <c r="AK6" s="7"/>
      <c r="AL6" s="7"/>
      <c r="AM6" s="9"/>
      <c r="AO6" s="8"/>
      <c r="AP6" s="8"/>
      <c r="AQ6" s="8"/>
      <c r="AR6" s="6"/>
      <c r="AS6" s="6"/>
      <c r="AT6" s="8"/>
      <c r="AU6" s="6"/>
      <c r="AV6" s="35" t="s">
        <v>78</v>
      </c>
      <c r="AW6" s="8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7" t="s">
        <v>74</v>
      </c>
      <c r="BL6" s="6"/>
      <c r="BM6" s="6"/>
      <c r="BN6" s="6"/>
      <c r="BO6" s="6"/>
      <c r="BP6" s="10"/>
      <c r="BQ6" s="8"/>
      <c r="BR6" s="8"/>
      <c r="BS6" s="8"/>
      <c r="BT6" s="8"/>
      <c r="BU6" s="8"/>
      <c r="BV6" s="8"/>
      <c r="BW6" s="36" t="s">
        <v>79</v>
      </c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11" t="s">
        <v>80</v>
      </c>
      <c r="CN6" s="11" t="s">
        <v>81</v>
      </c>
      <c r="CO6" s="11"/>
      <c r="CP6" s="11"/>
      <c r="CQ6" s="37"/>
      <c r="CR6" s="8"/>
      <c r="CS6" s="8"/>
      <c r="CT6" s="8"/>
      <c r="CU6" s="8"/>
      <c r="CV6" s="8"/>
      <c r="CW6" s="8"/>
      <c r="CX6" s="8"/>
      <c r="CY6" s="8"/>
      <c r="CZ6" s="8"/>
      <c r="DA6" s="8"/>
      <c r="DB6" s="11" t="s">
        <v>82</v>
      </c>
      <c r="DC6" s="8"/>
      <c r="DD6" s="8"/>
      <c r="DE6" s="8"/>
      <c r="DF6" s="12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7" t="s">
        <v>31</v>
      </c>
      <c r="EP6" s="6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>
      <c r="B7" s="27"/>
      <c r="C7" s="27"/>
      <c r="D7" s="27"/>
      <c r="E7" s="27"/>
      <c r="F7" s="27"/>
      <c r="G7" s="27"/>
      <c r="H7" s="38"/>
      <c r="I7" s="38"/>
      <c r="J7" s="38"/>
      <c r="K7" s="27"/>
      <c r="L7" s="27"/>
      <c r="M7" s="27"/>
      <c r="N7" s="27"/>
      <c r="O7" s="27"/>
      <c r="P7" s="27"/>
      <c r="Q7" s="26"/>
      <c r="R7" s="27"/>
      <c r="S7" s="27"/>
      <c r="T7" s="26"/>
      <c r="U7" s="27"/>
      <c r="V7" s="6"/>
      <c r="W7" s="10" t="s">
        <v>83</v>
      </c>
      <c r="X7" s="6">
        <v>9</v>
      </c>
      <c r="Y7" s="6">
        <v>70</v>
      </c>
      <c r="Z7" s="6">
        <v>160</v>
      </c>
      <c r="AA7" s="6">
        <v>239</v>
      </c>
      <c r="AB7" s="10" t="s">
        <v>84</v>
      </c>
      <c r="AC7" s="6"/>
      <c r="AD7" s="7" t="s">
        <v>85</v>
      </c>
      <c r="AE7" s="6">
        <v>239</v>
      </c>
      <c r="AF7" s="6">
        <v>160</v>
      </c>
      <c r="AG7" s="6">
        <v>70</v>
      </c>
      <c r="AH7" s="6">
        <v>9</v>
      </c>
      <c r="AI7" s="7" t="s">
        <v>83</v>
      </c>
      <c r="AJ7" s="7"/>
      <c r="AK7" s="7"/>
      <c r="AL7" s="39" t="e">
        <f>AL22+#REF!+#REF!+#REF!</f>
        <v>#REF!</v>
      </c>
      <c r="AM7" s="39" t="e">
        <f>AM22+#REF!+#REF!+#REF!</f>
        <v>#REF!</v>
      </c>
      <c r="AN7" s="6" t="e">
        <f>AN22+#REF!+#REF!+#REF!</f>
        <v>#REF!</v>
      </c>
      <c r="AO7" s="6" t="e">
        <f>AO22+#REF!+#REF!+#REF!</f>
        <v>#REF!</v>
      </c>
      <c r="AP7" s="6" t="e">
        <f>AP22+#REF!+#REF!+#REF!</f>
        <v>#REF!</v>
      </c>
      <c r="AQ7" s="6">
        <v>8240</v>
      </c>
      <c r="AR7" s="6">
        <v>7535</v>
      </c>
      <c r="AS7" s="6" t="e">
        <f>BO7</f>
        <v>#REF!</v>
      </c>
      <c r="AT7" s="6">
        <v>7039</v>
      </c>
      <c r="AU7" s="6">
        <v>6672</v>
      </c>
      <c r="AV7" s="6">
        <v>6038</v>
      </c>
      <c r="AW7" s="6">
        <v>5986</v>
      </c>
      <c r="AX7" s="6">
        <v>5883</v>
      </c>
      <c r="AY7" s="6">
        <v>5443</v>
      </c>
      <c r="AZ7" s="6">
        <v>4223</v>
      </c>
      <c r="BA7" s="6">
        <v>3780</v>
      </c>
      <c r="BB7" s="10" t="s">
        <v>86</v>
      </c>
      <c r="BC7" s="6"/>
      <c r="BD7" s="6"/>
      <c r="BE7" s="6"/>
      <c r="BF7" s="7" t="s">
        <v>87</v>
      </c>
      <c r="BG7" s="6">
        <v>3780</v>
      </c>
      <c r="BH7" s="6">
        <v>4223</v>
      </c>
      <c r="BI7" s="6">
        <v>5443</v>
      </c>
      <c r="BJ7" s="6">
        <v>5883</v>
      </c>
      <c r="BK7" s="6">
        <v>5986</v>
      </c>
      <c r="BL7" s="6">
        <v>6038</v>
      </c>
      <c r="BM7" s="6">
        <v>6672</v>
      </c>
      <c r="BN7" s="6">
        <v>7033</v>
      </c>
      <c r="BO7" s="6" t="e">
        <f>BO22+#REF!+#REF!+#REF!</f>
        <v>#REF!</v>
      </c>
      <c r="BP7" s="10">
        <f>AR7</f>
        <v>7535</v>
      </c>
      <c r="BQ7" s="6">
        <v>8240</v>
      </c>
      <c r="BR7" s="6" t="e">
        <f>BR22+#REF!+#REF!+#REF!</f>
        <v>#REF!</v>
      </c>
      <c r="BS7" s="6" t="e">
        <f>BS22+#REF!+#REF!+#REF!</f>
        <v>#REF!</v>
      </c>
      <c r="BT7" s="6" t="e">
        <f>BT22+#REF!+#REF!+#REF!</f>
        <v>#REF!</v>
      </c>
      <c r="BU7" s="8"/>
      <c r="BV7" s="11" t="s">
        <v>88</v>
      </c>
      <c r="BW7" s="36" t="s">
        <v>89</v>
      </c>
      <c r="BX7" s="11" t="s">
        <v>90</v>
      </c>
      <c r="BY7" s="11" t="s">
        <v>91</v>
      </c>
      <c r="BZ7" s="11" t="s">
        <v>92</v>
      </c>
      <c r="CA7" s="11" t="s">
        <v>93</v>
      </c>
      <c r="CB7" s="11" t="s">
        <v>94</v>
      </c>
      <c r="CC7" s="11" t="s">
        <v>73</v>
      </c>
      <c r="CD7" s="36" t="s">
        <v>28</v>
      </c>
      <c r="CE7" s="8"/>
      <c r="CF7" s="11" t="s">
        <v>29</v>
      </c>
      <c r="CG7" s="11" t="s">
        <v>74</v>
      </c>
      <c r="CH7" s="11" t="s">
        <v>95</v>
      </c>
      <c r="CI7" s="11" t="s">
        <v>96</v>
      </c>
      <c r="CJ7" s="11" t="s">
        <v>97</v>
      </c>
      <c r="CK7" s="11" t="s">
        <v>95</v>
      </c>
      <c r="CL7" s="11" t="s">
        <v>95</v>
      </c>
      <c r="CM7" s="11" t="s">
        <v>98</v>
      </c>
      <c r="CN7" s="11" t="s">
        <v>99</v>
      </c>
      <c r="CO7" s="11"/>
      <c r="CP7" s="11"/>
      <c r="CQ7" s="37" t="s">
        <v>37</v>
      </c>
      <c r="CR7" s="11" t="s">
        <v>38</v>
      </c>
      <c r="CS7" s="11" t="s">
        <v>39</v>
      </c>
      <c r="CT7" s="11" t="s">
        <v>40</v>
      </c>
      <c r="CU7" s="11" t="s">
        <v>41</v>
      </c>
      <c r="CV7" s="11" t="s">
        <v>42</v>
      </c>
      <c r="CW7" s="36" t="s">
        <v>43</v>
      </c>
      <c r="CX7" s="36" t="s">
        <v>27</v>
      </c>
      <c r="CY7" s="36" t="s">
        <v>44</v>
      </c>
      <c r="CZ7" s="36" t="s">
        <v>45</v>
      </c>
      <c r="DA7" s="36" t="s">
        <v>46</v>
      </c>
      <c r="DB7" s="23" t="s">
        <v>100</v>
      </c>
      <c r="DC7" s="36" t="s">
        <v>48</v>
      </c>
      <c r="DD7" s="36" t="s">
        <v>49</v>
      </c>
      <c r="DE7" s="36" t="s">
        <v>50</v>
      </c>
      <c r="DF7" s="36" t="s">
        <v>101</v>
      </c>
      <c r="DG7" s="8"/>
      <c r="DH7" s="11" t="s">
        <v>102</v>
      </c>
      <c r="DI7" s="11" t="s">
        <v>53</v>
      </c>
      <c r="DJ7" s="11" t="s">
        <v>54</v>
      </c>
      <c r="DK7" s="11" t="s">
        <v>55</v>
      </c>
      <c r="DL7" s="11" t="s">
        <v>56</v>
      </c>
      <c r="DM7" s="11" t="s">
        <v>103</v>
      </c>
      <c r="DN7" s="11" t="s">
        <v>104</v>
      </c>
      <c r="DO7" s="11" t="s">
        <v>105</v>
      </c>
      <c r="DP7" s="11" t="s">
        <v>106</v>
      </c>
      <c r="DQ7" s="11" t="s">
        <v>60</v>
      </c>
      <c r="DR7" s="11" t="s">
        <v>61</v>
      </c>
      <c r="DS7" s="11" t="s">
        <v>62</v>
      </c>
      <c r="DT7" s="11" t="s">
        <v>63</v>
      </c>
      <c r="DU7" s="11" t="s">
        <v>64</v>
      </c>
      <c r="DV7" s="11" t="s">
        <v>65</v>
      </c>
      <c r="DW7" s="8"/>
      <c r="DX7" s="8"/>
      <c r="DY7" s="8"/>
      <c r="DZ7" s="7" t="s">
        <v>107</v>
      </c>
      <c r="EA7" s="10" t="s">
        <v>108</v>
      </c>
      <c r="EB7" s="7" t="s">
        <v>79</v>
      </c>
      <c r="EC7" s="7" t="s">
        <v>79</v>
      </c>
      <c r="ED7" s="7" t="s">
        <v>79</v>
      </c>
      <c r="EE7" s="6"/>
      <c r="EF7" s="7" t="s">
        <v>109</v>
      </c>
      <c r="EG7" s="7" t="s">
        <v>110</v>
      </c>
      <c r="EH7" s="6"/>
      <c r="EI7" s="6"/>
      <c r="EJ7" s="6"/>
      <c r="EK7" s="6"/>
      <c r="EL7" s="7" t="s">
        <v>111</v>
      </c>
      <c r="EM7" s="6"/>
      <c r="EN7" s="7" t="s">
        <v>112</v>
      </c>
      <c r="EO7" s="7" t="s">
        <v>113</v>
      </c>
      <c r="EP7" s="7" t="s">
        <v>114</v>
      </c>
      <c r="EQ7" s="11" t="s">
        <v>115</v>
      </c>
      <c r="ER7" s="11" t="s">
        <v>116</v>
      </c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ht="36" customHeight="1">
      <c r="B8" s="40" t="s">
        <v>117</v>
      </c>
      <c r="C8" s="40"/>
      <c r="D8" s="41"/>
      <c r="E8" s="40" t="s">
        <v>118</v>
      </c>
      <c r="F8" s="40"/>
      <c r="G8" s="41"/>
      <c r="H8" s="40" t="s">
        <v>324</v>
      </c>
      <c r="I8" s="40"/>
      <c r="J8" s="41"/>
      <c r="K8" s="40" t="s">
        <v>119</v>
      </c>
      <c r="L8" s="40"/>
      <c r="M8" s="41"/>
      <c r="N8" s="42" t="s">
        <v>120</v>
      </c>
      <c r="O8" s="42"/>
      <c r="P8" s="43"/>
      <c r="Q8" s="42" t="s">
        <v>73</v>
      </c>
      <c r="R8" s="42"/>
      <c r="S8" s="43"/>
      <c r="T8" s="44" t="s">
        <v>121</v>
      </c>
      <c r="U8" s="27"/>
      <c r="V8" s="6"/>
      <c r="W8" s="10" t="s">
        <v>83</v>
      </c>
      <c r="X8" s="6">
        <v>81</v>
      </c>
      <c r="Y8" s="6">
        <v>377</v>
      </c>
      <c r="Z8" s="6">
        <v>779</v>
      </c>
      <c r="AA8" s="6">
        <v>1237</v>
      </c>
      <c r="AB8" s="10" t="s">
        <v>122</v>
      </c>
      <c r="AC8" s="6"/>
      <c r="AD8" s="7" t="s">
        <v>123</v>
      </c>
      <c r="AE8" s="6">
        <v>1237</v>
      </c>
      <c r="AF8" s="6">
        <v>779</v>
      </c>
      <c r="AG8" s="6">
        <v>377</v>
      </c>
      <c r="AH8" s="6">
        <v>81</v>
      </c>
      <c r="AI8" s="7" t="s">
        <v>83</v>
      </c>
      <c r="AJ8" s="7"/>
      <c r="AK8" s="7"/>
      <c r="AL8" s="39"/>
      <c r="AM8" s="39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10"/>
      <c r="BQ8" s="6"/>
      <c r="BR8" s="6"/>
      <c r="BS8" s="6"/>
      <c r="BT8" s="6"/>
      <c r="BU8" s="8"/>
      <c r="BV8" s="12"/>
      <c r="BW8" s="8"/>
      <c r="BX8" s="11" t="s">
        <v>124</v>
      </c>
      <c r="BY8" s="8"/>
      <c r="BZ8" s="8"/>
      <c r="CA8" s="8"/>
      <c r="CB8" s="8"/>
      <c r="CC8" s="8"/>
      <c r="CD8" s="12"/>
      <c r="CE8" s="8"/>
      <c r="CF8" s="11" t="s">
        <v>74</v>
      </c>
      <c r="CG8" s="6">
        <v>13915</v>
      </c>
      <c r="CH8" s="6">
        <v>3593</v>
      </c>
      <c r="CI8" s="6">
        <v>1816</v>
      </c>
      <c r="CJ8" s="6">
        <v>4035</v>
      </c>
      <c r="CK8" s="6">
        <v>1621</v>
      </c>
      <c r="CL8" s="6">
        <v>1400</v>
      </c>
      <c r="CM8" s="6">
        <v>1308</v>
      </c>
      <c r="CN8" s="6">
        <v>142</v>
      </c>
      <c r="CO8" s="6"/>
      <c r="CP8" s="6"/>
      <c r="CQ8" s="39"/>
      <c r="CR8" s="8"/>
      <c r="CS8" s="8"/>
      <c r="CT8" s="8"/>
      <c r="CU8" s="8"/>
      <c r="CV8" s="8"/>
      <c r="CW8" s="12"/>
      <c r="CX8" s="12"/>
      <c r="CY8" s="12"/>
      <c r="CZ8" s="12"/>
      <c r="DA8" s="36" t="s">
        <v>78</v>
      </c>
      <c r="DB8" s="8"/>
      <c r="DC8" s="12"/>
      <c r="DD8" s="12"/>
      <c r="DE8" s="12"/>
      <c r="DF8" s="12"/>
      <c r="DG8" s="8"/>
      <c r="DH8" s="8"/>
      <c r="DI8" s="8"/>
      <c r="DJ8" s="8"/>
      <c r="DK8" s="8"/>
      <c r="DL8" s="8"/>
      <c r="DM8" s="8"/>
      <c r="DN8" s="11" t="s">
        <v>74</v>
      </c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7" t="s">
        <v>125</v>
      </c>
      <c r="EA8" s="10" t="s">
        <v>126</v>
      </c>
      <c r="EB8" s="7" t="s">
        <v>127</v>
      </c>
      <c r="EC8" s="7" t="s">
        <v>128</v>
      </c>
      <c r="ED8" s="7" t="s">
        <v>129</v>
      </c>
      <c r="EE8" s="7" t="s">
        <v>130</v>
      </c>
      <c r="EF8" s="7" t="s">
        <v>94</v>
      </c>
      <c r="EG8" s="7" t="s">
        <v>131</v>
      </c>
      <c r="EH8" s="7" t="s">
        <v>101</v>
      </c>
      <c r="EI8" s="6"/>
      <c r="EJ8" s="7" t="s">
        <v>102</v>
      </c>
      <c r="EK8" s="7" t="s">
        <v>74</v>
      </c>
      <c r="EL8" s="7" t="s">
        <v>95</v>
      </c>
      <c r="EM8" s="7" t="s">
        <v>96</v>
      </c>
      <c r="EN8" s="7" t="s">
        <v>95</v>
      </c>
      <c r="EO8" s="7" t="s">
        <v>95</v>
      </c>
      <c r="EP8" s="7" t="s">
        <v>95</v>
      </c>
      <c r="EQ8" s="11" t="s">
        <v>132</v>
      </c>
      <c r="ER8" s="11" t="s">
        <v>133</v>
      </c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212" ht="5.25" customHeight="1">
      <c r="B9" s="40"/>
      <c r="C9" s="40"/>
      <c r="D9" s="41"/>
      <c r="E9" s="40"/>
      <c r="F9" s="40"/>
      <c r="G9" s="41"/>
      <c r="H9" s="40"/>
      <c r="I9" s="40"/>
      <c r="J9" s="41"/>
      <c r="K9" s="40"/>
      <c r="L9" s="40"/>
      <c r="M9" s="41"/>
      <c r="N9" s="42"/>
      <c r="O9" s="42"/>
      <c r="P9" s="43"/>
      <c r="Q9" s="42"/>
      <c r="R9" s="42"/>
      <c r="S9" s="43"/>
      <c r="T9" s="44"/>
      <c r="U9" s="27"/>
      <c r="V9" s="6"/>
      <c r="W9" s="10"/>
      <c r="X9" s="6"/>
      <c r="Y9" s="6"/>
      <c r="Z9" s="6"/>
      <c r="AA9" s="6"/>
      <c r="AB9" s="10"/>
      <c r="AC9" s="6"/>
      <c r="AD9" s="7"/>
      <c r="AE9" s="6"/>
      <c r="AF9" s="6"/>
      <c r="AG9" s="6"/>
      <c r="AH9" s="6"/>
      <c r="AI9" s="7"/>
      <c r="AJ9" s="7"/>
      <c r="AK9" s="7"/>
      <c r="AL9" s="39"/>
      <c r="AM9" s="39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0"/>
      <c r="BQ9" s="6"/>
      <c r="BR9" s="6"/>
      <c r="BS9" s="6"/>
      <c r="BT9" s="6"/>
      <c r="BU9" s="8"/>
      <c r="BV9" s="12"/>
      <c r="BW9" s="8"/>
      <c r="BX9" s="11"/>
      <c r="BY9" s="8"/>
      <c r="BZ9" s="8"/>
      <c r="CA9" s="8"/>
      <c r="CB9" s="8"/>
      <c r="CC9" s="8"/>
      <c r="CD9" s="12"/>
      <c r="CE9" s="8"/>
      <c r="CF9" s="11"/>
      <c r="CG9" s="6"/>
      <c r="CH9" s="6"/>
      <c r="CI9" s="6"/>
      <c r="CJ9" s="6"/>
      <c r="CK9" s="6"/>
      <c r="CL9" s="6"/>
      <c r="CM9" s="6"/>
      <c r="CN9" s="6"/>
      <c r="CO9" s="6"/>
      <c r="CP9" s="6"/>
      <c r="CQ9" s="39"/>
      <c r="CR9" s="8"/>
      <c r="CS9" s="8"/>
      <c r="CT9" s="8"/>
      <c r="CU9" s="8"/>
      <c r="CV9" s="8"/>
      <c r="CW9" s="12"/>
      <c r="CX9" s="12"/>
      <c r="CY9" s="12"/>
      <c r="CZ9" s="12"/>
      <c r="DA9" s="36"/>
      <c r="DB9" s="8"/>
      <c r="DC9" s="12"/>
      <c r="DD9" s="12"/>
      <c r="DE9" s="12"/>
      <c r="DF9" s="12"/>
      <c r="DG9" s="8"/>
      <c r="DH9" s="8"/>
      <c r="DI9" s="8"/>
      <c r="DJ9" s="8"/>
      <c r="DK9" s="8"/>
      <c r="DL9" s="8"/>
      <c r="DM9" s="8"/>
      <c r="DN9" s="11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7"/>
      <c r="EA9" s="10"/>
      <c r="EB9" s="7"/>
      <c r="EC9" s="7"/>
      <c r="ED9" s="7"/>
      <c r="EE9" s="7"/>
      <c r="EF9" s="7"/>
      <c r="EG9" s="7"/>
      <c r="EH9" s="7"/>
      <c r="EI9" s="6"/>
      <c r="EJ9" s="7"/>
      <c r="EK9" s="7"/>
      <c r="EL9" s="7"/>
      <c r="EM9" s="7"/>
      <c r="EN9" s="7"/>
      <c r="EO9" s="7"/>
      <c r="EP9" s="7"/>
      <c r="EQ9" s="11"/>
      <c r="ER9" s="11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ht="48.75" customHeight="1">
      <c r="B10" s="45" t="s">
        <v>134</v>
      </c>
      <c r="C10" s="45"/>
      <c r="D10" s="46"/>
      <c r="E10" s="45" t="s">
        <v>135</v>
      </c>
      <c r="F10" s="45"/>
      <c r="G10" s="46"/>
      <c r="H10" s="45" t="s">
        <v>331</v>
      </c>
      <c r="I10" s="45"/>
      <c r="J10" s="46"/>
      <c r="K10" s="45" t="s">
        <v>136</v>
      </c>
      <c r="L10" s="45"/>
      <c r="M10" s="46"/>
      <c r="N10" s="47" t="s">
        <v>137</v>
      </c>
      <c r="O10" s="47"/>
      <c r="P10" s="48"/>
      <c r="Q10" s="47" t="s">
        <v>74</v>
      </c>
      <c r="R10" s="47"/>
      <c r="S10" s="48"/>
      <c r="T10" s="49" t="s">
        <v>138</v>
      </c>
      <c r="V10" s="6"/>
      <c r="W10" s="6">
        <v>457</v>
      </c>
      <c r="X10" s="6">
        <v>238</v>
      </c>
      <c r="Y10" s="6">
        <v>807</v>
      </c>
      <c r="Z10" s="6">
        <v>4064</v>
      </c>
      <c r="AA10" s="6">
        <v>5566</v>
      </c>
      <c r="AB10" s="10" t="s">
        <v>139</v>
      </c>
      <c r="AC10" s="6"/>
      <c r="AD10" s="7" t="s">
        <v>140</v>
      </c>
      <c r="AE10" s="6">
        <v>5566</v>
      </c>
      <c r="AF10" s="6">
        <v>4064</v>
      </c>
      <c r="AG10" s="6">
        <v>807</v>
      </c>
      <c r="AH10" s="6">
        <v>238</v>
      </c>
      <c r="AI10" s="6">
        <v>457</v>
      </c>
      <c r="AJ10" s="6"/>
      <c r="AK10" s="50"/>
      <c r="AL10" s="39" t="e">
        <f>AL24+#REF!+#REF!+#REF!</f>
        <v>#REF!</v>
      </c>
      <c r="AM10" s="39" t="e">
        <f>AM24+#REF!+#REF!+#REF!</f>
        <v>#REF!</v>
      </c>
      <c r="AN10" s="6" t="e">
        <f>AN24+#REF!+#REF!+#REF!</f>
        <v>#REF!</v>
      </c>
      <c r="AO10" s="6" t="e">
        <f>AO24+#REF!+#REF!+#REF!</f>
        <v>#REF!</v>
      </c>
      <c r="AP10" s="6" t="e">
        <f>AP24+#REF!+#REF!+#REF!</f>
        <v>#REF!</v>
      </c>
      <c r="AQ10" s="6" t="e">
        <f>AQ24+#REF!+#REF!+#REF!</f>
        <v>#REF!</v>
      </c>
      <c r="AR10" s="6" t="e">
        <f>AR24+#REF!+#REF!+#REF!</f>
        <v>#REF!</v>
      </c>
      <c r="AS10" s="6" t="e">
        <f>BO10</f>
        <v>#REF!</v>
      </c>
      <c r="AT10" s="6">
        <v>3593</v>
      </c>
      <c r="AU10" s="6">
        <v>3313</v>
      </c>
      <c r="AV10" s="6">
        <v>3157</v>
      </c>
      <c r="AW10" s="6">
        <v>3216</v>
      </c>
      <c r="AX10" s="6">
        <v>2951</v>
      </c>
      <c r="AY10" s="6">
        <v>3136</v>
      </c>
      <c r="AZ10" s="6">
        <v>2396</v>
      </c>
      <c r="BA10" s="6">
        <v>3124</v>
      </c>
      <c r="BB10" s="10" t="s">
        <v>141</v>
      </c>
      <c r="BC10" s="6"/>
      <c r="BD10" s="6"/>
      <c r="BE10" s="6"/>
      <c r="BF10" s="7" t="s">
        <v>142</v>
      </c>
      <c r="BG10" s="6">
        <v>3124</v>
      </c>
      <c r="BH10" s="6">
        <v>2396</v>
      </c>
      <c r="BI10" s="6">
        <v>3136</v>
      </c>
      <c r="BJ10" s="6">
        <v>2951</v>
      </c>
      <c r="BK10" s="6">
        <v>3216</v>
      </c>
      <c r="BL10" s="6">
        <v>3157</v>
      </c>
      <c r="BM10" s="6">
        <v>3313</v>
      </c>
      <c r="BN10" s="6">
        <v>3593</v>
      </c>
      <c r="BO10" s="6" t="e">
        <f>BO24+#REF!+#REF!+#REF!</f>
        <v>#REF!</v>
      </c>
      <c r="BP10" s="10" t="e">
        <f>AR10</f>
        <v>#REF!</v>
      </c>
      <c r="BQ10" s="6" t="e">
        <f>BQ24+#REF!+#REF!+#REF!</f>
        <v>#REF!</v>
      </c>
      <c r="BR10" s="6" t="e">
        <f>BR24+#REF!+#REF!+#REF!</f>
        <v>#REF!</v>
      </c>
      <c r="BS10" s="6" t="e">
        <f>BS24+#REF!+#REF!+#REF!</f>
        <v>#REF!</v>
      </c>
      <c r="BT10" s="6" t="e">
        <f>BT24+#REF!+#REF!+#REF!</f>
        <v>#REF!</v>
      </c>
      <c r="BU10" s="8"/>
      <c r="BV10" s="10">
        <v>142</v>
      </c>
      <c r="BW10" s="6">
        <v>1308</v>
      </c>
      <c r="BX10" s="6">
        <v>1400</v>
      </c>
      <c r="BY10" s="6">
        <v>1621</v>
      </c>
      <c r="BZ10" s="6">
        <v>4035</v>
      </c>
      <c r="CA10" s="6">
        <v>1816</v>
      </c>
      <c r="CB10" s="6">
        <v>3593</v>
      </c>
      <c r="CC10" s="6">
        <v>13915</v>
      </c>
      <c r="CD10" s="36" t="s">
        <v>143</v>
      </c>
      <c r="CE10" s="8"/>
      <c r="CF10" s="11" t="s">
        <v>144</v>
      </c>
      <c r="CG10" s="6">
        <v>10192</v>
      </c>
      <c r="CH10" s="6">
        <v>2412</v>
      </c>
      <c r="CI10" s="6">
        <v>1313</v>
      </c>
      <c r="CJ10" s="6">
        <v>2940</v>
      </c>
      <c r="CK10" s="6">
        <v>1266</v>
      </c>
      <c r="CL10" s="6">
        <v>1160</v>
      </c>
      <c r="CM10" s="6">
        <v>1101</v>
      </c>
      <c r="CN10" s="7" t="s">
        <v>83</v>
      </c>
      <c r="CO10" s="7"/>
      <c r="CP10" s="7"/>
      <c r="CQ10" s="10" t="e">
        <f>#REF!+#REF!+#REF!+#REF!</f>
        <v>#REF!</v>
      </c>
      <c r="CR10" s="10" t="e">
        <f>#REF!+#REF!+#REF!+#REF!</f>
        <v>#REF!</v>
      </c>
      <c r="CS10" s="10" t="e">
        <f>#REF!+#REF!+#REF!+#REF!</f>
        <v>#REF!</v>
      </c>
      <c r="CT10" s="10" t="e">
        <f>#REF!+#REF!+#REF!+#REF!</f>
        <v>#REF!</v>
      </c>
      <c r="CU10" s="10" t="e">
        <f>#REF!+#REF!+#REF!+#REF!</f>
        <v>#REF!</v>
      </c>
      <c r="CV10" s="10" t="e">
        <f>#REF!+#REF!+#REF!+#REF!</f>
        <v>#REF!</v>
      </c>
      <c r="CW10" s="10" t="e">
        <f>#REF!+#REF!+#REF!+#REF!</f>
        <v>#REF!</v>
      </c>
      <c r="CX10" s="10">
        <v>13915</v>
      </c>
      <c r="CY10" s="10">
        <v>13214</v>
      </c>
      <c r="CZ10" s="10">
        <v>12557</v>
      </c>
      <c r="DA10" s="10">
        <v>12089</v>
      </c>
      <c r="DB10" s="10">
        <v>12050</v>
      </c>
      <c r="DC10" s="10">
        <v>11218</v>
      </c>
      <c r="DD10" s="10">
        <v>9371</v>
      </c>
      <c r="DE10" s="10">
        <v>8799</v>
      </c>
      <c r="DF10" s="10" t="s">
        <v>145</v>
      </c>
      <c r="DG10" s="6"/>
      <c r="DH10" s="7" t="s">
        <v>138</v>
      </c>
      <c r="DI10" s="10">
        <v>8799</v>
      </c>
      <c r="DJ10" s="10">
        <v>9371</v>
      </c>
      <c r="DK10" s="10">
        <v>11218</v>
      </c>
      <c r="DL10" s="10">
        <v>12050</v>
      </c>
      <c r="DM10" s="10">
        <v>12089</v>
      </c>
      <c r="DN10" s="10">
        <v>12557</v>
      </c>
      <c r="DO10" s="10">
        <v>13214</v>
      </c>
      <c r="DP10" s="10">
        <v>13915</v>
      </c>
      <c r="DQ10" s="10" t="e">
        <f>CW10</f>
        <v>#REF!</v>
      </c>
      <c r="DR10" s="6" t="e">
        <f>CV10</f>
        <v>#REF!</v>
      </c>
      <c r="DS10" s="10" t="e">
        <f>#REF!+#REF!+#REF!+#REF!</f>
        <v>#REF!</v>
      </c>
      <c r="DT10" s="10" t="e">
        <f>#REF!+#REF!+#REF!+#REF!</f>
        <v>#REF!</v>
      </c>
      <c r="DU10" s="10" t="e">
        <f>#REF!+#REF!+#REF!+#REF!</f>
        <v>#REF!</v>
      </c>
      <c r="DV10" s="10" t="e">
        <f>#REF!+#REF!+#REF!+#REF!</f>
        <v>#REF!</v>
      </c>
      <c r="DW10" s="8"/>
      <c r="DX10" s="8"/>
      <c r="DY10" s="8"/>
      <c r="DZ10" s="6">
        <v>142</v>
      </c>
      <c r="EA10" s="6">
        <v>1308</v>
      </c>
      <c r="EB10" s="6">
        <v>1400</v>
      </c>
      <c r="EC10" s="6">
        <v>1621</v>
      </c>
      <c r="ED10" s="6">
        <v>4035</v>
      </c>
      <c r="EE10" s="6">
        <v>1816</v>
      </c>
      <c r="EF10" s="6">
        <v>3593</v>
      </c>
      <c r="EG10" s="6">
        <v>13915</v>
      </c>
      <c r="EH10" s="7" t="s">
        <v>145</v>
      </c>
      <c r="EI10" s="6"/>
      <c r="EJ10" s="7" t="s">
        <v>138</v>
      </c>
      <c r="EK10" s="6">
        <v>13915</v>
      </c>
      <c r="EL10" s="6">
        <v>3593</v>
      </c>
      <c r="EM10" s="6">
        <v>1816</v>
      </c>
      <c r="EN10" s="6">
        <v>4035</v>
      </c>
      <c r="EO10" s="6">
        <v>1621</v>
      </c>
      <c r="EP10" s="6">
        <v>1400</v>
      </c>
      <c r="EQ10" s="51">
        <v>1308</v>
      </c>
      <c r="ER10" s="51">
        <v>142</v>
      </c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ht="3.9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  <c r="T11" s="54"/>
      <c r="V11" s="6"/>
      <c r="W11" s="6"/>
      <c r="X11" s="6"/>
      <c r="Y11" s="6"/>
      <c r="Z11" s="6"/>
      <c r="AA11" s="6"/>
      <c r="AB11" s="10"/>
      <c r="AC11" s="6"/>
      <c r="AD11" s="7"/>
      <c r="AE11" s="6"/>
      <c r="AF11" s="6"/>
      <c r="AG11" s="6"/>
      <c r="AH11" s="6"/>
      <c r="AI11" s="6"/>
      <c r="AJ11" s="6"/>
      <c r="AK11" s="50"/>
      <c r="AL11" s="39"/>
      <c r="AM11" s="39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10"/>
      <c r="BC11" s="6"/>
      <c r="BD11" s="6"/>
      <c r="BE11" s="6"/>
      <c r="BF11" s="7"/>
      <c r="BG11" s="6"/>
      <c r="BH11" s="6"/>
      <c r="BI11" s="6"/>
      <c r="BJ11" s="6"/>
      <c r="BK11" s="6"/>
      <c r="BL11" s="6"/>
      <c r="BM11" s="6"/>
      <c r="BN11" s="6"/>
      <c r="BO11" s="6"/>
      <c r="BP11" s="10"/>
      <c r="BQ11" s="6"/>
      <c r="BR11" s="6"/>
      <c r="BS11" s="6"/>
      <c r="BT11" s="6"/>
      <c r="BU11" s="8"/>
      <c r="BV11" s="10"/>
      <c r="BW11" s="6"/>
      <c r="BX11" s="6"/>
      <c r="BY11" s="6"/>
      <c r="BZ11" s="6"/>
      <c r="CA11" s="6"/>
      <c r="CB11" s="6"/>
      <c r="CC11" s="6"/>
      <c r="CD11" s="36"/>
      <c r="CE11" s="8"/>
      <c r="CF11" s="11"/>
      <c r="CG11" s="6"/>
      <c r="CH11" s="6"/>
      <c r="CI11" s="6"/>
      <c r="CJ11" s="6"/>
      <c r="CK11" s="6"/>
      <c r="CL11" s="6"/>
      <c r="CM11" s="6"/>
      <c r="CN11" s="7"/>
      <c r="CO11" s="7"/>
      <c r="CP11" s="7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6"/>
      <c r="DH11" s="7"/>
      <c r="DI11" s="10"/>
      <c r="DJ11" s="10"/>
      <c r="DK11" s="10"/>
      <c r="DL11" s="10"/>
      <c r="DM11" s="10"/>
      <c r="DN11" s="10"/>
      <c r="DO11" s="10"/>
      <c r="DP11" s="10"/>
      <c r="DQ11" s="10"/>
      <c r="DR11" s="6"/>
      <c r="DS11" s="10"/>
      <c r="DT11" s="10"/>
      <c r="DU11" s="10"/>
      <c r="DV11" s="10"/>
      <c r="DW11" s="8"/>
      <c r="DX11" s="8"/>
      <c r="DY11" s="8"/>
      <c r="DZ11" s="6"/>
      <c r="EA11" s="6"/>
      <c r="EB11" s="6"/>
      <c r="EC11" s="6"/>
      <c r="ED11" s="6"/>
      <c r="EE11" s="6"/>
      <c r="EF11" s="6"/>
      <c r="EG11" s="6"/>
      <c r="EH11" s="7"/>
      <c r="EI11" s="6"/>
      <c r="EJ11" s="7"/>
      <c r="EK11" s="6"/>
      <c r="EL11" s="6"/>
      <c r="EM11" s="6"/>
      <c r="EN11" s="6"/>
      <c r="EO11" s="6"/>
      <c r="EP11" s="6"/>
      <c r="EQ11" s="51"/>
      <c r="ER11" s="51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ht="3.95" customHeight="1">
      <c r="B12" s="55"/>
      <c r="C12" s="55"/>
      <c r="D12" s="55"/>
      <c r="E12" s="55"/>
      <c r="F12" s="55"/>
      <c r="G12" s="55"/>
      <c r="H12" s="56"/>
      <c r="I12" s="56"/>
      <c r="J12" s="56"/>
      <c r="K12" s="55"/>
      <c r="L12" s="55"/>
      <c r="M12" s="55"/>
      <c r="N12" s="57"/>
      <c r="O12" s="57"/>
      <c r="P12" s="57"/>
      <c r="Q12" s="58"/>
      <c r="R12" s="57"/>
      <c r="S12" s="57"/>
      <c r="T12" s="58"/>
      <c r="V12" s="6"/>
      <c r="W12" s="6"/>
      <c r="X12" s="6"/>
      <c r="Y12" s="6"/>
      <c r="Z12" s="6"/>
      <c r="AA12" s="6"/>
      <c r="AB12" s="10"/>
      <c r="AC12" s="6"/>
      <c r="AD12" s="7"/>
      <c r="AE12" s="6"/>
      <c r="AF12" s="6"/>
      <c r="AG12" s="6"/>
      <c r="AH12" s="6"/>
      <c r="AI12" s="6"/>
      <c r="AJ12" s="6"/>
      <c r="AK12" s="50"/>
      <c r="AL12" s="39"/>
      <c r="AM12" s="39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0"/>
      <c r="BC12" s="6"/>
      <c r="BD12" s="6"/>
      <c r="BE12" s="6"/>
      <c r="BF12" s="7"/>
      <c r="BG12" s="6"/>
      <c r="BH12" s="6"/>
      <c r="BI12" s="6"/>
      <c r="BJ12" s="6"/>
      <c r="BK12" s="6"/>
      <c r="BL12" s="6"/>
      <c r="BM12" s="6"/>
      <c r="BN12" s="6"/>
      <c r="BO12" s="6"/>
      <c r="BP12" s="10"/>
      <c r="BQ12" s="6"/>
      <c r="BR12" s="6"/>
      <c r="BS12" s="6"/>
      <c r="BT12" s="6"/>
      <c r="BU12" s="8"/>
      <c r="BV12" s="10"/>
      <c r="BW12" s="6"/>
      <c r="BX12" s="6"/>
      <c r="BY12" s="6"/>
      <c r="BZ12" s="6"/>
      <c r="CA12" s="6"/>
      <c r="CB12" s="6"/>
      <c r="CC12" s="6"/>
      <c r="CD12" s="36"/>
      <c r="CE12" s="8"/>
      <c r="CF12" s="11"/>
      <c r="CG12" s="6"/>
      <c r="CH12" s="6"/>
      <c r="CI12" s="6"/>
      <c r="CJ12" s="6"/>
      <c r="CK12" s="6"/>
      <c r="CL12" s="6"/>
      <c r="CM12" s="6"/>
      <c r="CN12" s="7"/>
      <c r="CO12" s="7"/>
      <c r="CP12" s="7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6"/>
      <c r="DH12" s="7"/>
      <c r="DI12" s="10"/>
      <c r="DJ12" s="10"/>
      <c r="DK12" s="10"/>
      <c r="DL12" s="10"/>
      <c r="DM12" s="10"/>
      <c r="DN12" s="10"/>
      <c r="DO12" s="10"/>
      <c r="DP12" s="10"/>
      <c r="DQ12" s="10"/>
      <c r="DR12" s="6"/>
      <c r="DS12" s="10"/>
      <c r="DT12" s="10"/>
      <c r="DU12" s="10"/>
      <c r="DV12" s="10"/>
      <c r="DW12" s="8"/>
      <c r="DX12" s="8"/>
      <c r="DY12" s="8"/>
      <c r="DZ12" s="6"/>
      <c r="EA12" s="6"/>
      <c r="EB12" s="6"/>
      <c r="EC12" s="6"/>
      <c r="ED12" s="6"/>
      <c r="EE12" s="6"/>
      <c r="EF12" s="6"/>
      <c r="EG12" s="6"/>
      <c r="EH12" s="7"/>
      <c r="EI12" s="6"/>
      <c r="EJ12" s="7"/>
      <c r="EK12" s="6"/>
      <c r="EL12" s="6"/>
      <c r="EM12" s="6"/>
      <c r="EN12" s="6"/>
      <c r="EO12" s="6"/>
      <c r="EP12" s="6"/>
      <c r="EQ12" s="51"/>
      <c r="ER12" s="51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>
      <c r="A13" s="59" t="s">
        <v>54</v>
      </c>
      <c r="B13" s="60">
        <v>2631</v>
      </c>
      <c r="C13" s="60"/>
      <c r="D13" s="61"/>
      <c r="E13" s="60">
        <v>122</v>
      </c>
      <c r="F13" s="60"/>
      <c r="G13" s="61"/>
      <c r="H13" s="60">
        <v>75</v>
      </c>
      <c r="I13" s="60"/>
      <c r="J13" s="61"/>
      <c r="K13" s="62" t="s">
        <v>146</v>
      </c>
      <c r="L13" s="60"/>
      <c r="M13" s="61"/>
      <c r="N13" s="63">
        <v>6740</v>
      </c>
      <c r="O13" s="60"/>
      <c r="P13" s="61"/>
      <c r="Q13" s="63">
        <v>6937</v>
      </c>
      <c r="R13" s="60"/>
      <c r="S13" s="61"/>
      <c r="T13" s="64">
        <v>9568</v>
      </c>
      <c r="U13" s="65" t="s">
        <v>49</v>
      </c>
      <c r="V13" s="6"/>
      <c r="W13" s="6">
        <v>655</v>
      </c>
      <c r="X13" s="6">
        <v>273</v>
      </c>
      <c r="Y13" s="6">
        <v>1233</v>
      </c>
      <c r="Z13" s="6">
        <v>6638</v>
      </c>
      <c r="AA13" s="6">
        <v>8799</v>
      </c>
      <c r="AB13" s="10" t="s">
        <v>50</v>
      </c>
      <c r="AC13" s="6"/>
      <c r="AD13" s="7" t="s">
        <v>53</v>
      </c>
      <c r="AE13" s="6">
        <v>8799</v>
      </c>
      <c r="AF13" s="6">
        <v>6638</v>
      </c>
      <c r="AG13" s="6">
        <v>1233</v>
      </c>
      <c r="AH13" s="6">
        <v>273</v>
      </c>
      <c r="AI13" s="6">
        <v>655</v>
      </c>
      <c r="AJ13" s="6"/>
      <c r="AK13" s="50"/>
      <c r="AL13" s="39" t="e">
        <f>AL25+#REF!+#REF!+AL47</f>
        <v>#REF!</v>
      </c>
      <c r="AM13" s="39" t="e">
        <f>AM25+#REF!+#REF!+AM47</f>
        <v>#REF!</v>
      </c>
      <c r="AN13" s="6" t="e">
        <f>AN25+#REF!+#REF!+AN47</f>
        <v>#REF!</v>
      </c>
      <c r="AO13" s="6" t="e">
        <f>AO25+#REF!+#REF!+AO47</f>
        <v>#REF!</v>
      </c>
      <c r="AP13" s="6" t="e">
        <f>AP25+#REF!+#REF!+AP47</f>
        <v>#REF!</v>
      </c>
      <c r="AQ13" s="6" t="e">
        <f>AQ25+#REF!+#REF!+AQ47</f>
        <v>#REF!</v>
      </c>
      <c r="AR13" s="6" t="e">
        <f>AR25+#REF!+#REF!+AR47</f>
        <v>#REF!</v>
      </c>
      <c r="AS13" s="6" t="e">
        <f t="shared" ref="AS13:AS18" si="0">BO13</f>
        <v>#REF!</v>
      </c>
      <c r="AT13" s="6">
        <v>1816</v>
      </c>
      <c r="AU13" s="6">
        <v>1784</v>
      </c>
      <c r="AV13" s="6">
        <v>1668</v>
      </c>
      <c r="AW13" s="6">
        <v>1429</v>
      </c>
      <c r="AX13" s="6">
        <v>1478</v>
      </c>
      <c r="AY13" s="6">
        <v>1404</v>
      </c>
      <c r="AZ13" s="6">
        <v>1347</v>
      </c>
      <c r="BA13" s="6">
        <v>1372</v>
      </c>
      <c r="BB13" s="10" t="s">
        <v>93</v>
      </c>
      <c r="BC13" s="6"/>
      <c r="BD13" s="6"/>
      <c r="BE13" s="6"/>
      <c r="BF13" s="7" t="s">
        <v>96</v>
      </c>
      <c r="BG13" s="6">
        <v>1372</v>
      </c>
      <c r="BH13" s="6">
        <v>1347</v>
      </c>
      <c r="BI13" s="6">
        <v>1404</v>
      </c>
      <c r="BJ13" s="6">
        <v>1478</v>
      </c>
      <c r="BK13" s="6">
        <v>1429</v>
      </c>
      <c r="BL13" s="6">
        <v>1668</v>
      </c>
      <c r="BM13" s="6">
        <v>1784</v>
      </c>
      <c r="BN13" s="6">
        <v>1816</v>
      </c>
      <c r="BO13" s="6" t="e">
        <f>BO25+#REF!+#REF!+BO47</f>
        <v>#REF!</v>
      </c>
      <c r="BP13" s="10" t="e">
        <f t="shared" ref="BP13:BP18" si="1">AR13</f>
        <v>#REF!</v>
      </c>
      <c r="BQ13" s="6" t="e">
        <f>BQ25+#REF!+#REF!+BQ47</f>
        <v>#REF!</v>
      </c>
      <c r="BR13" s="6" t="e">
        <f>BR25+#REF!+#REF!+BR47</f>
        <v>#REF!</v>
      </c>
      <c r="BS13" s="6" t="e">
        <f>BS25+#REF!+#REF!+BS47</f>
        <v>#REF!</v>
      </c>
      <c r="BT13" s="6" t="e">
        <f>BT25+#REF!+#REF!+BT47</f>
        <v>#REF!</v>
      </c>
      <c r="BU13" s="8"/>
      <c r="BV13" s="66" t="s">
        <v>83</v>
      </c>
      <c r="BW13" s="6">
        <v>1101</v>
      </c>
      <c r="BX13" s="6">
        <v>1160</v>
      </c>
      <c r="BY13" s="6">
        <v>1266</v>
      </c>
      <c r="BZ13" s="6">
        <v>2940</v>
      </c>
      <c r="CA13" s="6">
        <v>1313</v>
      </c>
      <c r="CB13" s="6">
        <v>2412</v>
      </c>
      <c r="CC13" s="6">
        <v>10192</v>
      </c>
      <c r="CD13" s="36" t="s">
        <v>147</v>
      </c>
      <c r="CE13" s="8"/>
      <c r="CF13" s="11" t="s">
        <v>148</v>
      </c>
      <c r="CG13" s="6">
        <v>2790</v>
      </c>
      <c r="CH13" s="6">
        <v>909</v>
      </c>
      <c r="CI13" s="6">
        <v>403</v>
      </c>
      <c r="CJ13" s="6">
        <v>877</v>
      </c>
      <c r="CK13" s="6">
        <v>236</v>
      </c>
      <c r="CL13" s="6">
        <v>133</v>
      </c>
      <c r="CM13" s="6">
        <v>165</v>
      </c>
      <c r="CN13" s="6">
        <v>67</v>
      </c>
      <c r="CO13" s="6"/>
      <c r="CP13" s="50"/>
      <c r="CQ13" s="67" t="e">
        <f>#REF!+#REF!+#REF!+#REF!</f>
        <v>#REF!</v>
      </c>
      <c r="CR13" s="10" t="e">
        <f>#REF!+#REF!+#REF!+#REF!</f>
        <v>#REF!</v>
      </c>
      <c r="CS13" s="10" t="e">
        <f>#REF!+#REF!+#REF!+#REF!</f>
        <v>#REF!</v>
      </c>
      <c r="CT13" s="10" t="e">
        <f>#REF!+#REF!+#REF!+#REF!</f>
        <v>#REF!</v>
      </c>
      <c r="CU13" s="10" t="e">
        <f>#REF!+#REF!+#REF!+#REF!</f>
        <v>#REF!</v>
      </c>
      <c r="CV13" s="10" t="e">
        <f>#REF!+#REF!+#REF!+#REF!</f>
        <v>#REF!</v>
      </c>
      <c r="CW13" s="10" t="e">
        <f>#REF!+#REF!+#REF!+#REF!</f>
        <v>#REF!</v>
      </c>
      <c r="CX13" s="10">
        <v>3532</v>
      </c>
      <c r="CY13" s="10">
        <v>3466</v>
      </c>
      <c r="CZ13" s="10">
        <v>3374</v>
      </c>
      <c r="DA13" s="10">
        <v>3488</v>
      </c>
      <c r="DB13" s="10">
        <v>3334</v>
      </c>
      <c r="DC13" s="10">
        <v>3312</v>
      </c>
      <c r="DD13" s="10">
        <v>2741</v>
      </c>
      <c r="DE13" s="10">
        <v>2925</v>
      </c>
      <c r="DF13" s="15" t="s">
        <v>149</v>
      </c>
      <c r="DG13" s="6"/>
      <c r="DH13" s="7" t="s">
        <v>150</v>
      </c>
      <c r="DI13" s="10">
        <v>2925</v>
      </c>
      <c r="DJ13" s="10">
        <v>2741</v>
      </c>
      <c r="DK13" s="10">
        <v>3312</v>
      </c>
      <c r="DL13" s="10">
        <v>3334</v>
      </c>
      <c r="DM13" s="10">
        <v>3488</v>
      </c>
      <c r="DN13" s="10">
        <v>3374</v>
      </c>
      <c r="DO13" s="10">
        <v>3466</v>
      </c>
      <c r="DP13" s="10">
        <v>3532</v>
      </c>
      <c r="DQ13" s="10" t="e">
        <f t="shared" ref="DQ13:DQ31" si="2">CW13</f>
        <v>#REF!</v>
      </c>
      <c r="DR13" s="6" t="e">
        <f t="shared" ref="DR13:DR31" si="3">CV13</f>
        <v>#REF!</v>
      </c>
      <c r="DS13" s="10" t="e">
        <f>#REF!+#REF!+#REF!+#REF!</f>
        <v>#REF!</v>
      </c>
      <c r="DT13" s="10" t="e">
        <f>#REF!+#REF!+#REF!+#REF!</f>
        <v>#REF!</v>
      </c>
      <c r="DU13" s="10" t="e">
        <f>#REF!+#REF!+#REF!+#REF!</f>
        <v>#REF!</v>
      </c>
      <c r="DV13" s="10" t="e">
        <f>#REF!+#REF!+#REF!+#REF!</f>
        <v>#REF!</v>
      </c>
      <c r="DW13" s="8"/>
      <c r="DX13" s="8"/>
      <c r="DY13" s="8"/>
      <c r="DZ13" s="6">
        <v>2</v>
      </c>
      <c r="EA13" s="6">
        <v>229</v>
      </c>
      <c r="EB13" s="6">
        <v>674</v>
      </c>
      <c r="EC13" s="6">
        <v>540</v>
      </c>
      <c r="ED13" s="6">
        <v>1127</v>
      </c>
      <c r="EE13" s="6">
        <v>39</v>
      </c>
      <c r="EF13" s="6">
        <v>912</v>
      </c>
      <c r="EG13" s="6">
        <v>3532</v>
      </c>
      <c r="EH13" s="10" t="s">
        <v>149</v>
      </c>
      <c r="EI13" s="6"/>
      <c r="EJ13" s="7" t="s">
        <v>150</v>
      </c>
      <c r="EK13" s="6">
        <v>3532</v>
      </c>
      <c r="EL13" s="6">
        <v>912</v>
      </c>
      <c r="EM13" s="6">
        <v>39</v>
      </c>
      <c r="EN13" s="6">
        <v>1127</v>
      </c>
      <c r="EO13" s="6">
        <v>540</v>
      </c>
      <c r="EP13" s="6">
        <v>674</v>
      </c>
      <c r="EQ13" s="51">
        <v>229</v>
      </c>
      <c r="ER13" s="51">
        <v>2</v>
      </c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>
      <c r="A14" s="59" t="s">
        <v>151</v>
      </c>
      <c r="B14" s="60">
        <v>2596</v>
      </c>
      <c r="C14" s="60"/>
      <c r="D14" s="61"/>
      <c r="E14" s="60">
        <v>200</v>
      </c>
      <c r="F14" s="60"/>
      <c r="G14" s="61"/>
      <c r="H14" s="60">
        <v>77</v>
      </c>
      <c r="I14" s="60"/>
      <c r="J14" s="61"/>
      <c r="K14" s="62" t="s">
        <v>146</v>
      </c>
      <c r="L14" s="60"/>
      <c r="M14" s="61"/>
      <c r="N14" s="63">
        <v>7000</v>
      </c>
      <c r="O14" s="60"/>
      <c r="P14" s="61"/>
      <c r="Q14" s="63">
        <v>7277</v>
      </c>
      <c r="R14" s="60"/>
      <c r="S14" s="61"/>
      <c r="T14" s="64">
        <v>9873</v>
      </c>
      <c r="U14" s="65" t="s">
        <v>152</v>
      </c>
      <c r="V14" s="6"/>
      <c r="W14" s="6">
        <v>835</v>
      </c>
      <c r="X14" s="6">
        <v>298</v>
      </c>
      <c r="Y14" s="6">
        <v>1602</v>
      </c>
      <c r="Z14" s="6">
        <v>6930</v>
      </c>
      <c r="AA14" s="6">
        <v>9665</v>
      </c>
      <c r="AB14" s="10" t="s">
        <v>153</v>
      </c>
      <c r="AC14" s="6"/>
      <c r="AD14" s="7" t="s">
        <v>154</v>
      </c>
      <c r="AE14" s="6">
        <v>9665</v>
      </c>
      <c r="AF14" s="6">
        <v>6930</v>
      </c>
      <c r="AG14" s="6">
        <v>1602</v>
      </c>
      <c r="AH14" s="6">
        <v>298</v>
      </c>
      <c r="AI14" s="6">
        <v>835</v>
      </c>
      <c r="AJ14" s="6"/>
      <c r="AK14" s="50"/>
      <c r="AL14" s="39" t="e">
        <f>AL26+#REF!+#REF!+AL50</f>
        <v>#REF!</v>
      </c>
      <c r="AM14" s="39" t="e">
        <f>AM26+#REF!+#REF!+AM50</f>
        <v>#REF!</v>
      </c>
      <c r="AN14" s="6" t="e">
        <f>AN26+#REF!+#REF!+AN50</f>
        <v>#REF!</v>
      </c>
      <c r="AO14" s="6" t="e">
        <f>AO26+#REF!+#REF!+AO50</f>
        <v>#REF!</v>
      </c>
      <c r="AP14" s="6" t="e">
        <f>AP26+#REF!+#REF!+AP50</f>
        <v>#REF!</v>
      </c>
      <c r="AQ14" s="6" t="e">
        <f>AQ26+#REF!+#REF!+AQ50</f>
        <v>#REF!</v>
      </c>
      <c r="AR14" s="6" t="e">
        <f>AR26+#REF!+#REF!+AR50</f>
        <v>#REF!</v>
      </c>
      <c r="AS14" s="6" t="e">
        <f t="shared" si="0"/>
        <v>#REF!</v>
      </c>
      <c r="AT14" s="6">
        <v>4035</v>
      </c>
      <c r="AU14" s="6">
        <v>3995</v>
      </c>
      <c r="AV14" s="6">
        <v>3667</v>
      </c>
      <c r="AW14" s="6">
        <v>3411</v>
      </c>
      <c r="AX14" s="6">
        <v>3369</v>
      </c>
      <c r="AY14" s="6">
        <v>3272</v>
      </c>
      <c r="AZ14" s="6">
        <v>2452</v>
      </c>
      <c r="BA14" s="6">
        <v>1995</v>
      </c>
      <c r="BB14" s="10" t="s">
        <v>155</v>
      </c>
      <c r="BC14" s="6"/>
      <c r="BD14" s="6"/>
      <c r="BE14" s="6"/>
      <c r="BF14" s="7" t="s">
        <v>156</v>
      </c>
      <c r="BG14" s="6">
        <v>1995</v>
      </c>
      <c r="BH14" s="6">
        <v>2452</v>
      </c>
      <c r="BI14" s="6">
        <v>3272</v>
      </c>
      <c r="BJ14" s="6">
        <v>3369</v>
      </c>
      <c r="BK14" s="6">
        <v>3411</v>
      </c>
      <c r="BL14" s="6">
        <v>3667</v>
      </c>
      <c r="BM14" s="6">
        <v>3995</v>
      </c>
      <c r="BN14" s="6">
        <v>4035</v>
      </c>
      <c r="BO14" s="6" t="e">
        <f>BO26+#REF!+#REF!+BO50</f>
        <v>#REF!</v>
      </c>
      <c r="BP14" s="10" t="e">
        <f t="shared" si="1"/>
        <v>#REF!</v>
      </c>
      <c r="BQ14" s="6" t="e">
        <f>BQ26+#REF!+#REF!+BQ50</f>
        <v>#REF!</v>
      </c>
      <c r="BR14" s="6" t="e">
        <f>BR26+#REF!+#REF!+BR50</f>
        <v>#REF!</v>
      </c>
      <c r="BS14" s="6" t="e">
        <f>BS26+#REF!+#REF!+BS50</f>
        <v>#REF!</v>
      </c>
      <c r="BT14" s="6" t="e">
        <f>BT26+#REF!+#REF!+BT50</f>
        <v>#REF!</v>
      </c>
      <c r="BU14" s="8"/>
      <c r="BV14" s="10">
        <v>67</v>
      </c>
      <c r="BW14" s="6">
        <v>165</v>
      </c>
      <c r="BX14" s="6">
        <v>133</v>
      </c>
      <c r="BY14" s="6">
        <v>236</v>
      </c>
      <c r="BZ14" s="6">
        <v>877</v>
      </c>
      <c r="CA14" s="6">
        <v>403</v>
      </c>
      <c r="CB14" s="6">
        <v>909</v>
      </c>
      <c r="CC14" s="6">
        <v>2790</v>
      </c>
      <c r="CD14" s="36" t="s">
        <v>157</v>
      </c>
      <c r="CE14" s="8"/>
      <c r="CF14" s="11" t="s">
        <v>76</v>
      </c>
      <c r="CG14" s="6">
        <v>450</v>
      </c>
      <c r="CH14" s="6">
        <v>133</v>
      </c>
      <c r="CI14" s="6">
        <v>86</v>
      </c>
      <c r="CJ14" s="6">
        <v>100</v>
      </c>
      <c r="CK14" s="6">
        <v>31</v>
      </c>
      <c r="CL14" s="6">
        <v>2</v>
      </c>
      <c r="CM14" s="6">
        <v>23</v>
      </c>
      <c r="CN14" s="6">
        <v>75</v>
      </c>
      <c r="CO14" s="6"/>
      <c r="CP14" s="50"/>
      <c r="CQ14" s="67" t="e">
        <f>#REF!+#REF!+#REF!+#REF!</f>
        <v>#REF!</v>
      </c>
      <c r="CR14" s="10" t="e">
        <f>#REF!+#REF!+#REF!+#REF!</f>
        <v>#REF!</v>
      </c>
      <c r="CS14" s="10" t="e">
        <f>#REF!+#REF!+#REF!+#REF!</f>
        <v>#REF!</v>
      </c>
      <c r="CT14" s="10" t="e">
        <f>#REF!+#REF!+#REF!+#REF!</f>
        <v>#REF!</v>
      </c>
      <c r="CU14" s="10" t="e">
        <f>#REF!+#REF!+#REF!+#REF!</f>
        <v>#REF!</v>
      </c>
      <c r="CV14" s="10" t="e">
        <f>#REF!+#REF!+#REF!+#REF!</f>
        <v>#REF!</v>
      </c>
      <c r="CW14" s="10" t="e">
        <f>#REF!+#REF!+#REF!+#REF!</f>
        <v>#REF!</v>
      </c>
      <c r="CX14" s="10">
        <v>1228</v>
      </c>
      <c r="CY14" s="10">
        <v>1195</v>
      </c>
      <c r="CZ14" s="10">
        <v>1218</v>
      </c>
      <c r="DA14" s="10">
        <v>1298</v>
      </c>
      <c r="DB14" s="10">
        <v>1184</v>
      </c>
      <c r="DC14" s="10">
        <v>1073</v>
      </c>
      <c r="DD14" s="10">
        <v>844</v>
      </c>
      <c r="DE14" s="10">
        <v>944</v>
      </c>
      <c r="DF14" s="15" t="s">
        <v>158</v>
      </c>
      <c r="DG14" s="6"/>
      <c r="DH14" s="7" t="s">
        <v>159</v>
      </c>
      <c r="DI14" s="10">
        <v>944</v>
      </c>
      <c r="DJ14" s="10">
        <v>844</v>
      </c>
      <c r="DK14" s="10">
        <v>1073</v>
      </c>
      <c r="DL14" s="10">
        <v>1184</v>
      </c>
      <c r="DM14" s="10">
        <v>1298</v>
      </c>
      <c r="DN14" s="10">
        <v>1218</v>
      </c>
      <c r="DO14" s="10">
        <v>1195</v>
      </c>
      <c r="DP14" s="10">
        <v>1228</v>
      </c>
      <c r="DQ14" s="10" t="e">
        <f t="shared" si="2"/>
        <v>#REF!</v>
      </c>
      <c r="DR14" s="6" t="e">
        <f t="shared" si="3"/>
        <v>#REF!</v>
      </c>
      <c r="DS14" s="10" t="e">
        <f>#REF!+#REF!+#REF!+#REF!</f>
        <v>#REF!</v>
      </c>
      <c r="DT14" s="10" t="e">
        <f>#REF!+#REF!+#REF!+#REF!</f>
        <v>#REF!</v>
      </c>
      <c r="DU14" s="10" t="e">
        <f>#REF!+#REF!+#REF!+#REF!</f>
        <v>#REF!</v>
      </c>
      <c r="DV14" s="10" t="e">
        <f>#REF!+#REF!+#REF!+#REF!</f>
        <v>#REF!</v>
      </c>
      <c r="DW14" s="8"/>
      <c r="DX14" s="8"/>
      <c r="DY14" s="8"/>
      <c r="DZ14" s="7" t="s">
        <v>83</v>
      </c>
      <c r="EA14" s="6">
        <v>95</v>
      </c>
      <c r="EB14" s="6">
        <v>290</v>
      </c>
      <c r="EC14" s="6">
        <v>156</v>
      </c>
      <c r="ED14" s="6">
        <v>444</v>
      </c>
      <c r="EE14" s="7" t="s">
        <v>83</v>
      </c>
      <c r="EF14" s="6">
        <v>243</v>
      </c>
      <c r="EG14" s="6">
        <v>1228</v>
      </c>
      <c r="EH14" s="10" t="s">
        <v>158</v>
      </c>
      <c r="EI14" s="6"/>
      <c r="EJ14" s="7" t="s">
        <v>159</v>
      </c>
      <c r="EK14" s="6">
        <v>1228</v>
      </c>
      <c r="EL14" s="6">
        <v>243</v>
      </c>
      <c r="EM14" s="7" t="s">
        <v>83</v>
      </c>
      <c r="EN14" s="6">
        <v>444</v>
      </c>
      <c r="EO14" s="6">
        <v>156</v>
      </c>
      <c r="EP14" s="6">
        <v>290</v>
      </c>
      <c r="EQ14" s="51">
        <v>95</v>
      </c>
      <c r="ER14" s="11" t="s">
        <v>83</v>
      </c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>
      <c r="A15" s="59" t="s">
        <v>160</v>
      </c>
      <c r="B15" s="60">
        <v>2656</v>
      </c>
      <c r="C15" s="60"/>
      <c r="D15" s="61"/>
      <c r="E15" s="60">
        <v>265</v>
      </c>
      <c r="F15" s="60"/>
      <c r="G15" s="61"/>
      <c r="H15" s="60">
        <v>184</v>
      </c>
      <c r="I15" s="60"/>
      <c r="J15" s="61"/>
      <c r="K15" s="62" t="s">
        <v>146</v>
      </c>
      <c r="L15" s="60"/>
      <c r="M15" s="61"/>
      <c r="N15" s="63">
        <v>7412</v>
      </c>
      <c r="O15" s="60"/>
      <c r="P15" s="61"/>
      <c r="Q15" s="63">
        <v>7861</v>
      </c>
      <c r="R15" s="60"/>
      <c r="S15" s="61"/>
      <c r="T15" s="64">
        <v>10517</v>
      </c>
      <c r="U15" s="65" t="s">
        <v>161</v>
      </c>
      <c r="V15" s="6"/>
      <c r="W15" s="6">
        <v>990</v>
      </c>
      <c r="X15" s="6">
        <v>398</v>
      </c>
      <c r="Y15" s="6">
        <v>1880</v>
      </c>
      <c r="Z15" s="6">
        <v>6876</v>
      </c>
      <c r="AA15" s="6">
        <v>10144</v>
      </c>
      <c r="AB15" s="10" t="s">
        <v>162</v>
      </c>
      <c r="AC15" s="6"/>
      <c r="AD15" s="7" t="s">
        <v>163</v>
      </c>
      <c r="AE15" s="6">
        <v>10144</v>
      </c>
      <c r="AF15" s="6">
        <v>6876</v>
      </c>
      <c r="AG15" s="6">
        <v>1880</v>
      </c>
      <c r="AH15" s="6">
        <v>398</v>
      </c>
      <c r="AI15" s="6">
        <v>990</v>
      </c>
      <c r="AJ15" s="6"/>
      <c r="AK15" s="50"/>
      <c r="AL15" s="39" t="e">
        <f>AL27+#REF!+#REF!+#REF!</f>
        <v>#REF!</v>
      </c>
      <c r="AM15" s="39" t="e">
        <f>AM27+#REF!+#REF!+#REF!</f>
        <v>#REF!</v>
      </c>
      <c r="AN15" s="6" t="e">
        <f>AN27+#REF!+#REF!+#REF!</f>
        <v>#REF!</v>
      </c>
      <c r="AO15" s="6" t="e">
        <f>AO27+#REF!+#REF!+#REF!</f>
        <v>#REF!</v>
      </c>
      <c r="AP15" s="6" t="e">
        <f>AP27+#REF!+#REF!+#REF!</f>
        <v>#REF!</v>
      </c>
      <c r="AQ15" s="6" t="e">
        <f>AQ27+#REF!+#REF!+#REF!</f>
        <v>#REF!</v>
      </c>
      <c r="AR15" s="6" t="e">
        <f>AR27+#REF!+#REF!+#REF!</f>
        <v>#REF!</v>
      </c>
      <c r="AS15" s="6" t="e">
        <f t="shared" si="0"/>
        <v>#REF!</v>
      </c>
      <c r="AT15" s="6">
        <v>1621</v>
      </c>
      <c r="AU15" s="6">
        <v>1616</v>
      </c>
      <c r="AV15" s="6">
        <v>1577</v>
      </c>
      <c r="AW15" s="6">
        <v>1637</v>
      </c>
      <c r="AX15" s="6">
        <v>1700</v>
      </c>
      <c r="AY15" s="6">
        <v>1308</v>
      </c>
      <c r="AZ15" s="6">
        <v>1265</v>
      </c>
      <c r="BA15" s="6">
        <v>813</v>
      </c>
      <c r="BB15" s="10" t="s">
        <v>164</v>
      </c>
      <c r="BC15" s="6"/>
      <c r="BD15" s="6"/>
      <c r="BE15" s="6"/>
      <c r="BF15" s="7" t="s">
        <v>165</v>
      </c>
      <c r="BG15" s="6">
        <v>813</v>
      </c>
      <c r="BH15" s="6">
        <v>1265</v>
      </c>
      <c r="BI15" s="6">
        <v>1308</v>
      </c>
      <c r="BJ15" s="6">
        <v>1700</v>
      </c>
      <c r="BK15" s="6">
        <v>1637</v>
      </c>
      <c r="BL15" s="6">
        <v>1577</v>
      </c>
      <c r="BM15" s="6">
        <v>1616</v>
      </c>
      <c r="BN15" s="6">
        <v>1621</v>
      </c>
      <c r="BO15" s="6" t="e">
        <f>BO27+#REF!+#REF!+#REF!</f>
        <v>#REF!</v>
      </c>
      <c r="BP15" s="10" t="e">
        <f t="shared" si="1"/>
        <v>#REF!</v>
      </c>
      <c r="BQ15" s="6" t="e">
        <f>BQ27+#REF!+#REF!+#REF!</f>
        <v>#REF!</v>
      </c>
      <c r="BR15" s="6" t="e">
        <f>BR27+#REF!+#REF!+#REF!</f>
        <v>#REF!</v>
      </c>
      <c r="BS15" s="6" t="e">
        <f>BS27+#REF!+#REF!+#REF!</f>
        <v>#REF!</v>
      </c>
      <c r="BT15" s="6" t="e">
        <f>BT27+#REF!+#REF!+#REF!</f>
        <v>#REF!</v>
      </c>
      <c r="BU15" s="8"/>
      <c r="BV15" s="12"/>
      <c r="BW15" s="6">
        <v>23</v>
      </c>
      <c r="BX15" s="6">
        <v>2</v>
      </c>
      <c r="BY15" s="6">
        <v>31</v>
      </c>
      <c r="BZ15" s="6">
        <v>100</v>
      </c>
      <c r="CA15" s="6">
        <v>86</v>
      </c>
      <c r="CB15" s="6">
        <v>133</v>
      </c>
      <c r="CC15" s="6">
        <v>450</v>
      </c>
      <c r="CD15" s="36" t="s">
        <v>166</v>
      </c>
      <c r="CE15" s="8"/>
      <c r="CF15" s="11" t="s">
        <v>167</v>
      </c>
      <c r="CG15" s="6">
        <v>483</v>
      </c>
      <c r="CH15" s="6">
        <v>139</v>
      </c>
      <c r="CI15" s="6">
        <v>14</v>
      </c>
      <c r="CJ15" s="6">
        <v>118</v>
      </c>
      <c r="CK15" s="6">
        <v>88</v>
      </c>
      <c r="CL15" s="6">
        <v>105</v>
      </c>
      <c r="CM15" s="6">
        <v>19</v>
      </c>
      <c r="CN15" s="7" t="s">
        <v>83</v>
      </c>
      <c r="CO15" s="7"/>
      <c r="CP15" s="50"/>
      <c r="CQ15" s="67" t="e">
        <f>#REF!+#REF!+#REF!+#REF!</f>
        <v>#REF!</v>
      </c>
      <c r="CR15" s="10" t="e">
        <f>#REF!+#REF!+#REF!+#REF!</f>
        <v>#REF!</v>
      </c>
      <c r="CS15" s="10" t="e">
        <f>#REF!+#REF!+#REF!+#REF!</f>
        <v>#REF!</v>
      </c>
      <c r="CT15" s="10" t="e">
        <f>#REF!+#REF!+#REF!+#REF!</f>
        <v>#REF!</v>
      </c>
      <c r="CU15" s="10" t="e">
        <f>#REF!+#REF!+#REF!+#REF!</f>
        <v>#REF!</v>
      </c>
      <c r="CV15" s="10" t="e">
        <f>#REF!+#REF!+#REF!+#REF!</f>
        <v>#REF!</v>
      </c>
      <c r="CW15" s="10" t="e">
        <f>#REF!+#REF!+#REF!+#REF!</f>
        <v>#REF!</v>
      </c>
      <c r="CX15" s="10">
        <v>866</v>
      </c>
      <c r="CY15" s="10">
        <v>856</v>
      </c>
      <c r="CZ15" s="10">
        <v>842</v>
      </c>
      <c r="DA15" s="10">
        <v>825</v>
      </c>
      <c r="DB15" s="10">
        <v>782</v>
      </c>
      <c r="DC15" s="10">
        <v>789</v>
      </c>
      <c r="DD15" s="10">
        <v>743</v>
      </c>
      <c r="DE15" s="10">
        <v>903</v>
      </c>
      <c r="DF15" s="15" t="s">
        <v>168</v>
      </c>
      <c r="DG15" s="6"/>
      <c r="DH15" s="7" t="s">
        <v>169</v>
      </c>
      <c r="DI15" s="10">
        <v>903</v>
      </c>
      <c r="DJ15" s="10">
        <v>743</v>
      </c>
      <c r="DK15" s="10">
        <v>789</v>
      </c>
      <c r="DL15" s="10">
        <v>782</v>
      </c>
      <c r="DM15" s="10">
        <v>825</v>
      </c>
      <c r="DN15" s="10">
        <v>842</v>
      </c>
      <c r="DO15" s="10">
        <v>856</v>
      </c>
      <c r="DP15" s="10">
        <v>866</v>
      </c>
      <c r="DQ15" s="10" t="e">
        <f t="shared" si="2"/>
        <v>#REF!</v>
      </c>
      <c r="DR15" s="10" t="e">
        <f t="shared" si="3"/>
        <v>#REF!</v>
      </c>
      <c r="DS15" s="10" t="e">
        <f>#REF!+#REF!+#REF!+#REF!</f>
        <v>#REF!</v>
      </c>
      <c r="DT15" s="10" t="e">
        <f>#REF!+#REF!+#REF!+#REF!</f>
        <v>#REF!</v>
      </c>
      <c r="DU15" s="10" t="e">
        <f>#REF!+#REF!+#REF!+#REF!</f>
        <v>#REF!</v>
      </c>
      <c r="DV15" s="10" t="e">
        <f>#REF!+#REF!+#REF!+#REF!</f>
        <v>#REF!</v>
      </c>
      <c r="DW15" s="8"/>
      <c r="DX15" s="8"/>
      <c r="DY15" s="8"/>
      <c r="DZ15" s="7" t="s">
        <v>83</v>
      </c>
      <c r="EA15" s="6">
        <v>51</v>
      </c>
      <c r="EB15" s="6">
        <v>211</v>
      </c>
      <c r="EC15" s="6">
        <v>160</v>
      </c>
      <c r="ED15" s="6">
        <v>224</v>
      </c>
      <c r="EE15" s="7" t="s">
        <v>83</v>
      </c>
      <c r="EF15" s="6">
        <v>220</v>
      </c>
      <c r="EG15" s="6">
        <v>866</v>
      </c>
      <c r="EH15" s="10" t="s">
        <v>168</v>
      </c>
      <c r="EI15" s="6"/>
      <c r="EJ15" s="7" t="s">
        <v>169</v>
      </c>
      <c r="EK15" s="6">
        <v>866</v>
      </c>
      <c r="EL15" s="6">
        <v>220</v>
      </c>
      <c r="EM15" s="7" t="s">
        <v>83</v>
      </c>
      <c r="EN15" s="6">
        <v>224</v>
      </c>
      <c r="EO15" s="6">
        <v>160</v>
      </c>
      <c r="EP15" s="6">
        <v>211</v>
      </c>
      <c r="EQ15" s="51">
        <v>51</v>
      </c>
      <c r="ER15" s="11" t="s">
        <v>83</v>
      </c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>
      <c r="A16" s="59" t="s">
        <v>170</v>
      </c>
      <c r="B16" s="60">
        <v>2766</v>
      </c>
      <c r="C16" s="60"/>
      <c r="D16" s="61"/>
      <c r="E16" s="60">
        <v>214</v>
      </c>
      <c r="F16" s="60"/>
      <c r="G16" s="61"/>
      <c r="H16" s="60">
        <v>181</v>
      </c>
      <c r="I16" s="60"/>
      <c r="J16" s="61"/>
      <c r="K16" s="60">
        <v>41</v>
      </c>
      <c r="L16" s="60"/>
      <c r="M16" s="61"/>
      <c r="N16" s="63">
        <v>7124</v>
      </c>
      <c r="O16" s="60"/>
      <c r="P16" s="61"/>
      <c r="Q16" s="63">
        <v>7560</v>
      </c>
      <c r="R16" s="60"/>
      <c r="S16" s="61"/>
      <c r="T16" s="64">
        <v>10326</v>
      </c>
      <c r="U16" s="65" t="s">
        <v>171</v>
      </c>
      <c r="V16" s="6"/>
      <c r="W16" s="6">
        <v>1069</v>
      </c>
      <c r="X16" s="6">
        <v>390</v>
      </c>
      <c r="Y16" s="6">
        <v>1682</v>
      </c>
      <c r="Z16" s="6">
        <v>6658</v>
      </c>
      <c r="AA16" s="6">
        <v>9799</v>
      </c>
      <c r="AB16" s="10" t="s">
        <v>172</v>
      </c>
      <c r="AC16" s="6"/>
      <c r="AD16" s="7" t="s">
        <v>173</v>
      </c>
      <c r="AE16" s="6">
        <v>9799</v>
      </c>
      <c r="AF16" s="6">
        <v>6658</v>
      </c>
      <c r="AG16" s="6">
        <v>1682</v>
      </c>
      <c r="AH16" s="6">
        <v>390</v>
      </c>
      <c r="AI16" s="6">
        <v>1069</v>
      </c>
      <c r="AJ16" s="6"/>
      <c r="AK16" s="50"/>
      <c r="AL16" s="39" t="e">
        <f>AL28+#REF!+#REF!+#REF!</f>
        <v>#REF!</v>
      </c>
      <c r="AM16" s="39" t="e">
        <f>AM28+#REF!+#REF!+#REF!</f>
        <v>#REF!</v>
      </c>
      <c r="AN16" s="6" t="e">
        <f>AN28+#REF!+#REF!+#REF!</f>
        <v>#REF!</v>
      </c>
      <c r="AO16" s="6" t="e">
        <f>AO28+#REF!+#REF!+#REF!</f>
        <v>#REF!</v>
      </c>
      <c r="AP16" s="6" t="e">
        <f>AP28+#REF!+#REF!+#REF!</f>
        <v>#REF!</v>
      </c>
      <c r="AQ16" s="6" t="e">
        <f>AQ28+#REF!+#REF!+#REF!</f>
        <v>#REF!</v>
      </c>
      <c r="AR16" s="6" t="e">
        <f>AR28+#REF!+#REF!+#REF!</f>
        <v>#REF!</v>
      </c>
      <c r="AS16" s="6" t="e">
        <f t="shared" si="0"/>
        <v>#REF!</v>
      </c>
      <c r="AT16" s="6">
        <v>1400</v>
      </c>
      <c r="AU16" s="6">
        <v>1246</v>
      </c>
      <c r="AV16" s="6">
        <v>1336</v>
      </c>
      <c r="AW16" s="6">
        <v>1275</v>
      </c>
      <c r="AX16" s="6">
        <v>1295</v>
      </c>
      <c r="AY16" s="6">
        <v>1173</v>
      </c>
      <c r="AZ16" s="6">
        <v>1015</v>
      </c>
      <c r="BA16" s="6">
        <v>842</v>
      </c>
      <c r="BB16" s="10" t="s">
        <v>174</v>
      </c>
      <c r="BC16" s="6"/>
      <c r="BD16" s="6"/>
      <c r="BE16" s="6"/>
      <c r="BF16" s="7" t="s">
        <v>175</v>
      </c>
      <c r="BG16" s="6">
        <v>842</v>
      </c>
      <c r="BH16" s="6">
        <v>1015</v>
      </c>
      <c r="BI16" s="6">
        <v>1173</v>
      </c>
      <c r="BJ16" s="6">
        <v>1295</v>
      </c>
      <c r="BK16" s="6">
        <v>1275</v>
      </c>
      <c r="BL16" s="6">
        <v>1336</v>
      </c>
      <c r="BM16" s="6">
        <v>1246</v>
      </c>
      <c r="BN16" s="6">
        <v>1400</v>
      </c>
      <c r="BO16" s="6" t="e">
        <f>BO28+#REF!+#REF!+#REF!</f>
        <v>#REF!</v>
      </c>
      <c r="BP16" s="10" t="e">
        <f t="shared" si="1"/>
        <v>#REF!</v>
      </c>
      <c r="BQ16" s="6" t="e">
        <f>BQ28+#REF!+#REF!+#REF!</f>
        <v>#REF!</v>
      </c>
      <c r="BR16" s="6" t="e">
        <f>BR28+#REF!+#REF!+#REF!</f>
        <v>#REF!</v>
      </c>
      <c r="BS16" s="6" t="e">
        <f>BS28+#REF!+#REF!+#REF!</f>
        <v>#REF!</v>
      </c>
      <c r="BT16" s="6" t="e">
        <f>BT28+#REF!+#REF!+#REF!</f>
        <v>#REF!</v>
      </c>
      <c r="BU16" s="8"/>
      <c r="BV16" s="10">
        <v>75</v>
      </c>
      <c r="BW16" s="6">
        <v>19</v>
      </c>
      <c r="BX16" s="6">
        <v>105</v>
      </c>
      <c r="BY16" s="6">
        <v>88</v>
      </c>
      <c r="BZ16" s="6">
        <v>118</v>
      </c>
      <c r="CA16" s="6">
        <v>14</v>
      </c>
      <c r="CB16" s="6">
        <v>139</v>
      </c>
      <c r="CC16" s="6">
        <v>483</v>
      </c>
      <c r="CD16" s="36" t="s">
        <v>176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50"/>
      <c r="CQ16" s="67" t="e">
        <f>#REF!+#REF!+#REF!+#REF!</f>
        <v>#REF!</v>
      </c>
      <c r="CR16" s="10" t="e">
        <f>#REF!+#REF!+#REF!+#REF!</f>
        <v>#REF!</v>
      </c>
      <c r="CS16" s="10" t="e">
        <f>#REF!+#REF!+#REF!+#REF!</f>
        <v>#REF!</v>
      </c>
      <c r="CT16" s="10" t="e">
        <f>#REF!+#REF!+#REF!+#REF!</f>
        <v>#REF!</v>
      </c>
      <c r="CU16" s="10" t="e">
        <f>#REF!+#REF!+#REF!+#REF!</f>
        <v>#REF!</v>
      </c>
      <c r="CV16" s="10" t="e">
        <f>#REF!+#REF!+#REF!+#REF!</f>
        <v>#REF!</v>
      </c>
      <c r="CW16" s="10" t="e">
        <f>#REF!+#REF!+#REF!+#REF!</f>
        <v>#REF!</v>
      </c>
      <c r="CX16" s="10">
        <v>997</v>
      </c>
      <c r="CY16" s="10">
        <v>1042</v>
      </c>
      <c r="CZ16" s="10">
        <v>975</v>
      </c>
      <c r="DA16" s="10">
        <v>1083</v>
      </c>
      <c r="DB16" s="10">
        <v>1050</v>
      </c>
      <c r="DC16" s="10">
        <v>1126</v>
      </c>
      <c r="DD16" s="10">
        <v>912</v>
      </c>
      <c r="DE16" s="10">
        <v>830</v>
      </c>
      <c r="DF16" s="15" t="s">
        <v>177</v>
      </c>
      <c r="DG16" s="6"/>
      <c r="DH16" s="7" t="s">
        <v>178</v>
      </c>
      <c r="DI16" s="10">
        <v>830</v>
      </c>
      <c r="DJ16" s="10">
        <v>912</v>
      </c>
      <c r="DK16" s="10">
        <v>1126</v>
      </c>
      <c r="DL16" s="10">
        <v>1050</v>
      </c>
      <c r="DM16" s="10">
        <v>1083</v>
      </c>
      <c r="DN16" s="10">
        <v>975</v>
      </c>
      <c r="DO16" s="10">
        <v>1042</v>
      </c>
      <c r="DP16" s="10">
        <v>997</v>
      </c>
      <c r="DQ16" s="10" t="e">
        <f t="shared" si="2"/>
        <v>#REF!</v>
      </c>
      <c r="DR16" s="10" t="e">
        <f t="shared" si="3"/>
        <v>#REF!</v>
      </c>
      <c r="DS16" s="10" t="e">
        <f>#REF!+#REF!+#REF!+#REF!</f>
        <v>#REF!</v>
      </c>
      <c r="DT16" s="10" t="e">
        <f>#REF!+#REF!+#REF!+#REF!</f>
        <v>#REF!</v>
      </c>
      <c r="DU16" s="10" t="e">
        <f>#REF!+#REF!+#REF!+#REF!</f>
        <v>#REF!</v>
      </c>
      <c r="DV16" s="10" t="e">
        <f>#REF!+#REF!+#REF!+#REF!</f>
        <v>#REF!</v>
      </c>
      <c r="DW16" s="8"/>
      <c r="DX16" s="8"/>
      <c r="DY16" s="8"/>
      <c r="DZ16" s="6">
        <v>2</v>
      </c>
      <c r="EA16" s="6">
        <v>83</v>
      </c>
      <c r="EB16" s="6">
        <v>114</v>
      </c>
      <c r="EC16" s="6">
        <v>210</v>
      </c>
      <c r="ED16" s="6">
        <v>250</v>
      </c>
      <c r="EE16" s="6">
        <v>39</v>
      </c>
      <c r="EF16" s="6">
        <v>299</v>
      </c>
      <c r="EG16" s="6">
        <v>997</v>
      </c>
      <c r="EH16" s="10" t="s">
        <v>177</v>
      </c>
      <c r="EI16" s="6"/>
      <c r="EJ16" s="7" t="s">
        <v>178</v>
      </c>
      <c r="EK16" s="6">
        <v>997</v>
      </c>
      <c r="EL16" s="6">
        <v>299</v>
      </c>
      <c r="EM16" s="6">
        <v>39</v>
      </c>
      <c r="EN16" s="6">
        <v>250</v>
      </c>
      <c r="EO16" s="6">
        <v>210</v>
      </c>
      <c r="EP16" s="6">
        <v>114</v>
      </c>
      <c r="EQ16" s="51">
        <v>83</v>
      </c>
      <c r="ER16" s="51">
        <v>2</v>
      </c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>
      <c r="A17" s="59" t="s">
        <v>179</v>
      </c>
      <c r="B17" s="60">
        <v>2908</v>
      </c>
      <c r="C17" s="60"/>
      <c r="D17" s="61"/>
      <c r="E17" s="60">
        <v>335</v>
      </c>
      <c r="F17" s="60"/>
      <c r="G17" s="61"/>
      <c r="H17" s="60">
        <v>165</v>
      </c>
      <c r="I17" s="60"/>
      <c r="J17" s="61"/>
      <c r="K17" s="60">
        <v>81</v>
      </c>
      <c r="L17" s="60"/>
      <c r="M17" s="61"/>
      <c r="N17" s="63">
        <v>7746</v>
      </c>
      <c r="O17" s="60"/>
      <c r="P17" s="61"/>
      <c r="Q17" s="63">
        <v>8327</v>
      </c>
      <c r="R17" s="60"/>
      <c r="S17" s="61"/>
      <c r="T17" s="64">
        <v>11235</v>
      </c>
      <c r="U17" s="65" t="s">
        <v>180</v>
      </c>
      <c r="V17" s="6"/>
      <c r="W17" s="6">
        <v>786</v>
      </c>
      <c r="X17" s="6">
        <v>401</v>
      </c>
      <c r="Y17" s="6">
        <v>1767</v>
      </c>
      <c r="Z17" s="6">
        <v>6602</v>
      </c>
      <c r="AA17" s="6">
        <v>9556</v>
      </c>
      <c r="AB17" s="10" t="s">
        <v>181</v>
      </c>
      <c r="AC17" s="6"/>
      <c r="AD17" s="7" t="s">
        <v>182</v>
      </c>
      <c r="AE17" s="6">
        <v>9556</v>
      </c>
      <c r="AF17" s="6">
        <v>6602</v>
      </c>
      <c r="AG17" s="6">
        <v>1767</v>
      </c>
      <c r="AH17" s="6">
        <v>401</v>
      </c>
      <c r="AI17" s="6">
        <v>786</v>
      </c>
      <c r="AJ17" s="6"/>
      <c r="AK17" s="50"/>
      <c r="AL17" s="39" t="e">
        <f>AL29+#REF!+#REF!+#REF!</f>
        <v>#REF!</v>
      </c>
      <c r="AM17" s="39" t="e">
        <f>AM29+#REF!+#REF!+#REF!</f>
        <v>#REF!</v>
      </c>
      <c r="AN17" s="6" t="e">
        <f>AN29+#REF!+#REF!+#REF!</f>
        <v>#REF!</v>
      </c>
      <c r="AO17" s="6" t="e">
        <f>AO29+#REF!+#REF!+#REF!</f>
        <v>#REF!</v>
      </c>
      <c r="AP17" s="6" t="e">
        <f>AP29+#REF!+#REF!+#REF!</f>
        <v>#REF!</v>
      </c>
      <c r="AQ17" s="6" t="e">
        <f>AQ29+#REF!+#REF!+#REF!</f>
        <v>#REF!</v>
      </c>
      <c r="AR17" s="6" t="e">
        <f>AR29+#REF!+#REF!+#REF!</f>
        <v>#REF!</v>
      </c>
      <c r="AS17" s="6" t="e">
        <f t="shared" si="0"/>
        <v>#REF!</v>
      </c>
      <c r="AT17" s="6">
        <v>1308</v>
      </c>
      <c r="AU17" s="6">
        <v>1114</v>
      </c>
      <c r="AV17" s="6">
        <v>1037</v>
      </c>
      <c r="AW17" s="6">
        <v>1002</v>
      </c>
      <c r="AX17" s="6">
        <v>1163</v>
      </c>
      <c r="AY17" s="6">
        <v>812</v>
      </c>
      <c r="AZ17" s="6">
        <v>775</v>
      </c>
      <c r="BA17" s="6">
        <v>537</v>
      </c>
      <c r="BB17" s="10" t="s">
        <v>183</v>
      </c>
      <c r="BC17" s="6"/>
      <c r="BD17" s="6"/>
      <c r="BE17" s="6"/>
      <c r="BF17" s="7" t="s">
        <v>184</v>
      </c>
      <c r="BG17" s="6">
        <v>537</v>
      </c>
      <c r="BH17" s="6">
        <v>775</v>
      </c>
      <c r="BI17" s="6">
        <v>812</v>
      </c>
      <c r="BJ17" s="6">
        <v>1163</v>
      </c>
      <c r="BK17" s="6">
        <v>1002</v>
      </c>
      <c r="BL17" s="6">
        <v>1037</v>
      </c>
      <c r="BM17" s="6">
        <v>1114</v>
      </c>
      <c r="BN17" s="6">
        <v>1308</v>
      </c>
      <c r="BO17" s="6" t="e">
        <f>BO29+#REF!+#REF!+#REF!</f>
        <v>#REF!</v>
      </c>
      <c r="BP17" s="10" t="e">
        <f t="shared" si="1"/>
        <v>#REF!</v>
      </c>
      <c r="BQ17" s="6" t="e">
        <f>BQ29+#REF!+#REF!+#REF!</f>
        <v>#REF!</v>
      </c>
      <c r="BR17" s="6" t="e">
        <f>BR29+#REF!+#REF!+#REF!</f>
        <v>#REF!</v>
      </c>
      <c r="BS17" s="6" t="e">
        <f>BS29+#REF!+#REF!+#REF!</f>
        <v>#REF!</v>
      </c>
      <c r="BT17" s="6" t="e">
        <f>BT29+#REF!+#REF!+#REF!</f>
        <v>#REF!</v>
      </c>
      <c r="BU17" s="8"/>
      <c r="BV17" s="66" t="s">
        <v>83</v>
      </c>
      <c r="BW17" s="8"/>
      <c r="BX17" s="8"/>
      <c r="BY17" s="8"/>
      <c r="BZ17" s="8"/>
      <c r="CA17" s="8"/>
      <c r="CB17" s="8"/>
      <c r="CC17" s="8"/>
      <c r="CD17" s="12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50"/>
      <c r="CQ17" s="67" t="e">
        <f>#REF!+CQ47+#REF!+#REF!</f>
        <v>#REF!</v>
      </c>
      <c r="CR17" s="10" t="e">
        <f>#REF!+CR47+#REF!+#REF!</f>
        <v>#REF!</v>
      </c>
      <c r="CS17" s="10" t="e">
        <f>#REF!+CS47+#REF!+#REF!</f>
        <v>#REF!</v>
      </c>
      <c r="CT17" s="10" t="e">
        <f>#REF!+CT47+#REF!+#REF!</f>
        <v>#REF!</v>
      </c>
      <c r="CU17" s="10" t="e">
        <f>#REF!+CU47+#REF!+#REF!</f>
        <v>#REF!</v>
      </c>
      <c r="CV17" s="10" t="e">
        <f>#REF!+CV47+#REF!+#REF!</f>
        <v>#REF!</v>
      </c>
      <c r="CW17" s="10" t="e">
        <f>#REF!+CW47+#REF!+#REF!</f>
        <v>#REF!</v>
      </c>
      <c r="CX17" s="10">
        <v>328</v>
      </c>
      <c r="CY17" s="10">
        <v>291</v>
      </c>
      <c r="CZ17" s="10">
        <v>257</v>
      </c>
      <c r="DA17" s="10">
        <v>208</v>
      </c>
      <c r="DB17" s="10">
        <v>227</v>
      </c>
      <c r="DC17" s="10">
        <v>243</v>
      </c>
      <c r="DD17" s="10">
        <v>179</v>
      </c>
      <c r="DE17" s="10">
        <v>181</v>
      </c>
      <c r="DF17" s="15" t="s">
        <v>185</v>
      </c>
      <c r="DG17" s="6"/>
      <c r="DH17" s="7" t="s">
        <v>186</v>
      </c>
      <c r="DI17" s="10">
        <v>181</v>
      </c>
      <c r="DJ17" s="10">
        <v>179</v>
      </c>
      <c r="DK17" s="10">
        <v>243</v>
      </c>
      <c r="DL17" s="10">
        <v>227</v>
      </c>
      <c r="DM17" s="10">
        <v>208</v>
      </c>
      <c r="DN17" s="10">
        <v>257</v>
      </c>
      <c r="DO17" s="10">
        <v>291</v>
      </c>
      <c r="DP17" s="10">
        <v>328</v>
      </c>
      <c r="DQ17" s="10" t="e">
        <f t="shared" si="2"/>
        <v>#REF!</v>
      </c>
      <c r="DR17" s="10" t="e">
        <f t="shared" si="3"/>
        <v>#REF!</v>
      </c>
      <c r="DS17" s="10" t="e">
        <f>#REF!+DS47+#REF!+#REF!</f>
        <v>#REF!</v>
      </c>
      <c r="DT17" s="10" t="e">
        <f>#REF!+DT47+#REF!+#REF!</f>
        <v>#REF!</v>
      </c>
      <c r="DU17" s="10" t="e">
        <f>#REF!+DU47+#REF!+#REF!</f>
        <v>#REF!</v>
      </c>
      <c r="DV17" s="10" t="e">
        <f>#REF!+DV47+#REF!+#REF!</f>
        <v>#REF!</v>
      </c>
      <c r="DW17" s="8"/>
      <c r="DX17" s="8"/>
      <c r="DY17" s="8"/>
      <c r="DZ17" s="7" t="s">
        <v>83</v>
      </c>
      <c r="EA17" s="7" t="s">
        <v>83</v>
      </c>
      <c r="EB17" s="6">
        <v>46</v>
      </c>
      <c r="EC17" s="6">
        <v>14</v>
      </c>
      <c r="ED17" s="6">
        <v>209</v>
      </c>
      <c r="EE17" s="7" t="s">
        <v>83</v>
      </c>
      <c r="EF17" s="6">
        <v>59</v>
      </c>
      <c r="EG17" s="6">
        <v>328</v>
      </c>
      <c r="EH17" s="10" t="s">
        <v>185</v>
      </c>
      <c r="EI17" s="6"/>
      <c r="EJ17" s="7" t="s">
        <v>186</v>
      </c>
      <c r="EK17" s="6">
        <v>328</v>
      </c>
      <c r="EL17" s="6">
        <v>59</v>
      </c>
      <c r="EM17" s="7" t="s">
        <v>83</v>
      </c>
      <c r="EN17" s="6">
        <v>209</v>
      </c>
      <c r="EO17" s="6">
        <v>14</v>
      </c>
      <c r="EP17" s="6">
        <v>46</v>
      </c>
      <c r="EQ17" s="11" t="s">
        <v>83</v>
      </c>
      <c r="ER17" s="11" t="s">
        <v>83</v>
      </c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>
      <c r="A18" s="59" t="s">
        <v>55</v>
      </c>
      <c r="B18" s="60">
        <v>3105</v>
      </c>
      <c r="C18" s="60"/>
      <c r="D18" s="61"/>
      <c r="E18" s="60">
        <v>318</v>
      </c>
      <c r="F18" s="60"/>
      <c r="G18" s="61"/>
      <c r="H18" s="60">
        <v>139</v>
      </c>
      <c r="I18" s="60"/>
      <c r="J18" s="61"/>
      <c r="K18" s="60">
        <v>101</v>
      </c>
      <c r="L18" s="60"/>
      <c r="M18" s="61"/>
      <c r="N18" s="63">
        <v>8113</v>
      </c>
      <c r="O18" s="60"/>
      <c r="P18" s="61"/>
      <c r="Q18" s="63">
        <v>8671</v>
      </c>
      <c r="R18" s="60"/>
      <c r="S18" s="61"/>
      <c r="T18" s="64">
        <v>11776</v>
      </c>
      <c r="U18" s="65" t="s">
        <v>48</v>
      </c>
      <c r="V18" s="6"/>
      <c r="W18" s="6">
        <v>601</v>
      </c>
      <c r="X18" s="6">
        <v>378</v>
      </c>
      <c r="Y18" s="6">
        <v>1652</v>
      </c>
      <c r="Z18" s="6">
        <v>6740</v>
      </c>
      <c r="AA18" s="6">
        <v>9371</v>
      </c>
      <c r="AB18" s="10" t="s">
        <v>49</v>
      </c>
      <c r="AC18" s="6"/>
      <c r="AD18" s="7" t="s">
        <v>54</v>
      </c>
      <c r="AE18" s="6">
        <v>9371</v>
      </c>
      <c r="AF18" s="6">
        <v>6740</v>
      </c>
      <c r="AG18" s="6">
        <v>1652</v>
      </c>
      <c r="AH18" s="6">
        <v>378</v>
      </c>
      <c r="AI18" s="6">
        <v>601</v>
      </c>
      <c r="AJ18" s="6"/>
      <c r="AK18" s="50"/>
      <c r="AL18" s="39" t="e">
        <f>AL30+#REF!+#REF!+#REF!</f>
        <v>#REF!</v>
      </c>
      <c r="AM18" s="39" t="e">
        <f>AM30+#REF!+#REF!+#REF!</f>
        <v>#REF!</v>
      </c>
      <c r="AN18" s="6" t="e">
        <f>AN30+#REF!+#REF!+#REF!</f>
        <v>#REF!</v>
      </c>
      <c r="AO18" s="6" t="e">
        <f>AO30+#REF!+#REF!+#REF!</f>
        <v>#REF!</v>
      </c>
      <c r="AP18" s="6" t="e">
        <f>AP30+#REF!+#REF!+#REF!</f>
        <v>#REF!</v>
      </c>
      <c r="AQ18" s="6" t="e">
        <f>AQ30+#REF!+#REF!+#REF!</f>
        <v>#REF!</v>
      </c>
      <c r="AR18" s="6" t="e">
        <f>AR30+#REF!+#REF!+#REF!</f>
        <v>#REF!</v>
      </c>
      <c r="AS18" s="6" t="e">
        <f t="shared" si="0"/>
        <v>#REF!</v>
      </c>
      <c r="AT18" s="6">
        <v>142</v>
      </c>
      <c r="AU18" s="6">
        <v>146</v>
      </c>
      <c r="AV18" s="6">
        <v>115</v>
      </c>
      <c r="AW18" s="6">
        <v>119</v>
      </c>
      <c r="AX18" s="6">
        <v>94</v>
      </c>
      <c r="AY18" s="6">
        <v>113</v>
      </c>
      <c r="AZ18" s="6">
        <v>121</v>
      </c>
      <c r="BA18" s="6">
        <v>116</v>
      </c>
      <c r="BB18" s="10" t="s">
        <v>187</v>
      </c>
      <c r="BC18" s="6"/>
      <c r="BD18" s="6"/>
      <c r="BE18" s="6"/>
      <c r="BF18" s="7" t="s">
        <v>188</v>
      </c>
      <c r="BG18" s="6">
        <v>116</v>
      </c>
      <c r="BH18" s="6">
        <v>121</v>
      </c>
      <c r="BI18" s="6">
        <v>113</v>
      </c>
      <c r="BJ18" s="6">
        <v>94</v>
      </c>
      <c r="BK18" s="6">
        <v>119</v>
      </c>
      <c r="BL18" s="6">
        <v>115</v>
      </c>
      <c r="BM18" s="6">
        <v>146</v>
      </c>
      <c r="BN18" s="6">
        <v>142</v>
      </c>
      <c r="BO18" s="6" t="e">
        <f>BO30+#REF!+#REF!+#REF!</f>
        <v>#REF!</v>
      </c>
      <c r="BP18" s="10" t="e">
        <f t="shared" si="1"/>
        <v>#REF!</v>
      </c>
      <c r="BQ18" s="6" t="e">
        <f>BQ30+#REF!+#REF!+#REF!</f>
        <v>#REF!</v>
      </c>
      <c r="BR18" s="6" t="e">
        <f>BR30+#REF!+#REF!+#REF!</f>
        <v>#REF!</v>
      </c>
      <c r="BS18" s="6" t="e">
        <f>BS30+#REF!+#REF!+#REF!</f>
        <v>#REF!</v>
      </c>
      <c r="BT18" s="6" t="e">
        <f>BT30+#REF!+#REF!+#REF!</f>
        <v>#REF!</v>
      </c>
      <c r="BU18" s="8"/>
      <c r="BV18" s="12"/>
      <c r="BW18" s="8"/>
      <c r="BX18" s="11" t="s">
        <v>189</v>
      </c>
      <c r="BY18" s="8"/>
      <c r="BZ18" s="8"/>
      <c r="CA18" s="8"/>
      <c r="CB18" s="8"/>
      <c r="CC18" s="8"/>
      <c r="CD18" s="12"/>
      <c r="CE18" s="8"/>
      <c r="CF18" s="11" t="s">
        <v>74</v>
      </c>
      <c r="CG18" s="68">
        <f>SUM(CH18:CN18)</f>
        <v>100</v>
      </c>
      <c r="CH18" s="68">
        <f t="shared" ref="CH18:CN18" si="4">CH8/$CG8*100</f>
        <v>25.82105641394179</v>
      </c>
      <c r="CI18" s="68">
        <f t="shared" si="4"/>
        <v>13.050664750269494</v>
      </c>
      <c r="CJ18" s="68">
        <f t="shared" si="4"/>
        <v>28.997484728710027</v>
      </c>
      <c r="CK18" s="68">
        <f t="shared" si="4"/>
        <v>11.649299317283507</v>
      </c>
      <c r="CL18" s="68">
        <f t="shared" si="4"/>
        <v>10.06108515989939</v>
      </c>
      <c r="CM18" s="68">
        <f t="shared" si="4"/>
        <v>9.3999281351060002</v>
      </c>
      <c r="CN18" s="68">
        <f t="shared" si="4"/>
        <v>1.0204814947897953</v>
      </c>
      <c r="CO18" s="68"/>
      <c r="CP18" s="50"/>
      <c r="CQ18" s="67" t="e">
        <f>#REF!+CQ50+#REF!+#REF!</f>
        <v>#REF!</v>
      </c>
      <c r="CR18" s="10" t="e">
        <f>#REF!+CR50+#REF!+#REF!</f>
        <v>#REF!</v>
      </c>
      <c r="CS18" s="10" t="e">
        <f>#REF!+CS50+#REF!+#REF!</f>
        <v>#REF!</v>
      </c>
      <c r="CT18" s="10" t="e">
        <f>#REF!+CT50+#REF!+#REF!</f>
        <v>#REF!</v>
      </c>
      <c r="CU18" s="10" t="e">
        <f>#REF!+CU50+#REF!+#REF!</f>
        <v>#REF!</v>
      </c>
      <c r="CV18" s="10" t="e">
        <f>#REF!+CV50+#REF!+#REF!</f>
        <v>#REF!</v>
      </c>
      <c r="CW18" s="10" t="e">
        <f>#REF!+CW50+#REF!+#REF!</f>
        <v>#REF!</v>
      </c>
      <c r="CX18" s="10">
        <v>113</v>
      </c>
      <c r="CY18" s="10">
        <v>82</v>
      </c>
      <c r="CZ18" s="10">
        <v>82</v>
      </c>
      <c r="DA18" s="10">
        <v>74</v>
      </c>
      <c r="DB18" s="10">
        <v>91</v>
      </c>
      <c r="DC18" s="10">
        <v>81</v>
      </c>
      <c r="DD18" s="10">
        <v>63</v>
      </c>
      <c r="DE18" s="10">
        <v>67</v>
      </c>
      <c r="DF18" s="15" t="s">
        <v>190</v>
      </c>
      <c r="DG18" s="6"/>
      <c r="DH18" s="7" t="s">
        <v>191</v>
      </c>
      <c r="DI18" s="10">
        <v>67</v>
      </c>
      <c r="DJ18" s="10">
        <v>63</v>
      </c>
      <c r="DK18" s="10">
        <v>81</v>
      </c>
      <c r="DL18" s="10">
        <v>91</v>
      </c>
      <c r="DM18" s="10">
        <v>74</v>
      </c>
      <c r="DN18" s="10">
        <v>82</v>
      </c>
      <c r="DO18" s="10">
        <v>82</v>
      </c>
      <c r="DP18" s="10">
        <v>113</v>
      </c>
      <c r="DQ18" s="10" t="e">
        <f t="shared" si="2"/>
        <v>#REF!</v>
      </c>
      <c r="DR18" s="10" t="e">
        <f t="shared" si="3"/>
        <v>#REF!</v>
      </c>
      <c r="DS18" s="10" t="e">
        <f>#REF!+DS50+#REF!+#REF!</f>
        <v>#REF!</v>
      </c>
      <c r="DT18" s="10" t="e">
        <f>#REF!+DT50+#REF!+#REF!</f>
        <v>#REF!</v>
      </c>
      <c r="DU18" s="10" t="e">
        <f>#REF!+DU50+#REF!+#REF!</f>
        <v>#REF!</v>
      </c>
      <c r="DV18" s="10" t="e">
        <f>#REF!+DV50+#REF!+#REF!</f>
        <v>#REF!</v>
      </c>
      <c r="DW18" s="8"/>
      <c r="DX18" s="8"/>
      <c r="DY18" s="8"/>
      <c r="DZ18" s="7" t="s">
        <v>83</v>
      </c>
      <c r="EA18" s="7" t="s">
        <v>83</v>
      </c>
      <c r="EB18" s="6">
        <v>13</v>
      </c>
      <c r="EC18" s="7" t="s">
        <v>83</v>
      </c>
      <c r="ED18" s="7" t="s">
        <v>83</v>
      </c>
      <c r="EE18" s="7" t="s">
        <v>83</v>
      </c>
      <c r="EF18" s="6">
        <v>91</v>
      </c>
      <c r="EG18" s="6">
        <v>113</v>
      </c>
      <c r="EH18" s="10" t="s">
        <v>190</v>
      </c>
      <c r="EI18" s="6"/>
      <c r="EJ18" s="7" t="s">
        <v>191</v>
      </c>
      <c r="EK18" s="6">
        <v>113</v>
      </c>
      <c r="EL18" s="6">
        <v>91</v>
      </c>
      <c r="EM18" s="7" t="s">
        <v>83</v>
      </c>
      <c r="EN18" s="7" t="s">
        <v>83</v>
      </c>
      <c r="EO18" s="7" t="s">
        <v>83</v>
      </c>
      <c r="EP18" s="6">
        <v>13</v>
      </c>
      <c r="EQ18" s="11" t="s">
        <v>83</v>
      </c>
      <c r="ER18" s="11" t="s">
        <v>83</v>
      </c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</row>
    <row r="19" spans="1:212">
      <c r="A19" s="59" t="s">
        <v>56</v>
      </c>
      <c r="B19" s="60">
        <v>3131</v>
      </c>
      <c r="C19" s="60"/>
      <c r="D19" s="61"/>
      <c r="E19" s="60">
        <v>381</v>
      </c>
      <c r="F19" s="60"/>
      <c r="G19" s="61"/>
      <c r="H19" s="60">
        <v>240</v>
      </c>
      <c r="I19" s="60"/>
      <c r="J19" s="61"/>
      <c r="K19" s="60">
        <v>132</v>
      </c>
      <c r="L19" s="60"/>
      <c r="M19" s="61"/>
      <c r="N19" s="63">
        <v>8919</v>
      </c>
      <c r="O19" s="60"/>
      <c r="P19" s="61"/>
      <c r="Q19" s="63">
        <v>9672</v>
      </c>
      <c r="R19" s="60"/>
      <c r="S19" s="61"/>
      <c r="T19" s="64">
        <v>12803</v>
      </c>
      <c r="U19" s="65" t="s">
        <v>47</v>
      </c>
      <c r="V19" s="6"/>
      <c r="W19" s="6">
        <v>600</v>
      </c>
      <c r="X19" s="6">
        <v>355</v>
      </c>
      <c r="Y19" s="6">
        <v>1641</v>
      </c>
      <c r="Z19" s="6">
        <v>7000</v>
      </c>
      <c r="AA19" s="6">
        <v>9596</v>
      </c>
      <c r="AB19" s="10" t="s">
        <v>152</v>
      </c>
      <c r="AC19" s="6"/>
      <c r="AD19" s="7" t="s">
        <v>151</v>
      </c>
      <c r="AE19" s="6">
        <v>9596</v>
      </c>
      <c r="AF19" s="6">
        <v>7000</v>
      </c>
      <c r="AG19" s="6">
        <v>1641</v>
      </c>
      <c r="AH19" s="6">
        <v>355</v>
      </c>
      <c r="AI19" s="6">
        <v>600</v>
      </c>
      <c r="AJ19" s="6"/>
      <c r="AK19" s="50"/>
      <c r="AL19" s="9"/>
      <c r="AM19" s="9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0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10"/>
      <c r="BQ19" s="6"/>
      <c r="BR19" s="6"/>
      <c r="BS19" s="6"/>
      <c r="BT19" s="6"/>
      <c r="BU19" s="8"/>
      <c r="BV19" s="66">
        <f t="shared" ref="BV19:CB19" si="5">BV10/$CC10*100</f>
        <v>1.0204814947897953</v>
      </c>
      <c r="BW19" s="68">
        <f t="shared" si="5"/>
        <v>9.3999281351060002</v>
      </c>
      <c r="BX19" s="68">
        <f t="shared" si="5"/>
        <v>10.06108515989939</v>
      </c>
      <c r="BY19" s="68">
        <f t="shared" si="5"/>
        <v>11.649299317283507</v>
      </c>
      <c r="BZ19" s="68">
        <f t="shared" si="5"/>
        <v>28.997484728710027</v>
      </c>
      <c r="CA19" s="68">
        <f t="shared" si="5"/>
        <v>13.050664750269494</v>
      </c>
      <c r="CB19" s="68">
        <f t="shared" si="5"/>
        <v>25.82105641394179</v>
      </c>
      <c r="CC19" s="68">
        <f>SUM(BV19:CB19)</f>
        <v>100</v>
      </c>
      <c r="CD19" s="36" t="s">
        <v>143</v>
      </c>
      <c r="CE19" s="8"/>
      <c r="CF19" s="11" t="s">
        <v>144</v>
      </c>
      <c r="CG19" s="68">
        <f>SUM(CH19:CN19)</f>
        <v>99.999999999999986</v>
      </c>
      <c r="CH19" s="68">
        <f t="shared" ref="CH19:CM19" si="6">CH10/$CG10*100</f>
        <v>23.665620094191521</v>
      </c>
      <c r="CI19" s="68">
        <f t="shared" si="6"/>
        <v>12.882653061224488</v>
      </c>
      <c r="CJ19" s="68">
        <f t="shared" si="6"/>
        <v>28.846153846153843</v>
      </c>
      <c r="CK19" s="68">
        <f t="shared" si="6"/>
        <v>12.421507064364206</v>
      </c>
      <c r="CL19" s="68">
        <f t="shared" si="6"/>
        <v>11.381475667189953</v>
      </c>
      <c r="CM19" s="68">
        <f t="shared" si="6"/>
        <v>10.802590266875981</v>
      </c>
      <c r="CN19" s="69" t="s">
        <v>83</v>
      </c>
      <c r="CO19" s="69"/>
      <c r="CP19" s="50"/>
      <c r="CQ19" s="10" t="e">
        <f>#REF!+#REF!+#REF!+#REF!</f>
        <v>#REF!</v>
      </c>
      <c r="CR19" s="10" t="e">
        <f>#REF!+#REF!+#REF!+#REF!</f>
        <v>#REF!</v>
      </c>
      <c r="CS19" s="10" t="e">
        <f>#REF!+#REF!+#REF!+#REF!</f>
        <v>#REF!</v>
      </c>
      <c r="CT19" s="10" t="e">
        <f>#REF!+#REF!+#REF!+#REF!</f>
        <v>#REF!</v>
      </c>
      <c r="CU19" s="10" t="e">
        <f>#REF!+#REF!+#REF!+#REF!</f>
        <v>#REF!</v>
      </c>
      <c r="CV19" s="10" t="e">
        <f>#REF!+#REF!+#REF!+#REF!</f>
        <v>#REF!</v>
      </c>
      <c r="CW19" s="10" t="e">
        <f>#REF!+#REF!+#REF!+#REF!</f>
        <v>#REF!</v>
      </c>
      <c r="CX19" s="10">
        <v>4110</v>
      </c>
      <c r="CY19" s="10">
        <v>3733</v>
      </c>
      <c r="CZ19" s="10">
        <v>3479</v>
      </c>
      <c r="DA19" s="10">
        <v>3316</v>
      </c>
      <c r="DB19" s="10">
        <v>3474</v>
      </c>
      <c r="DC19" s="10">
        <v>2879</v>
      </c>
      <c r="DD19" s="10">
        <v>2808</v>
      </c>
      <c r="DE19" s="10">
        <v>2079</v>
      </c>
      <c r="DF19" s="15" t="s">
        <v>192</v>
      </c>
      <c r="DG19" s="6"/>
      <c r="DH19" s="7" t="s">
        <v>193</v>
      </c>
      <c r="DI19" s="10">
        <v>2079</v>
      </c>
      <c r="DJ19" s="10">
        <v>2808</v>
      </c>
      <c r="DK19" s="10">
        <v>2879</v>
      </c>
      <c r="DL19" s="10">
        <v>3474</v>
      </c>
      <c r="DM19" s="10">
        <v>3316</v>
      </c>
      <c r="DN19" s="10">
        <v>3479</v>
      </c>
      <c r="DO19" s="10">
        <v>3733</v>
      </c>
      <c r="DP19" s="10">
        <v>4110</v>
      </c>
      <c r="DQ19" s="10" t="e">
        <f t="shared" si="2"/>
        <v>#REF!</v>
      </c>
      <c r="DR19" s="10" t="e">
        <f t="shared" si="3"/>
        <v>#REF!</v>
      </c>
      <c r="DS19" s="10" t="e">
        <f>#REF!+#REF!+#REF!+#REF!</f>
        <v>#REF!</v>
      </c>
      <c r="DT19" s="10" t="e">
        <f>#REF!+#REF!+#REF!+#REF!</f>
        <v>#REF!</v>
      </c>
      <c r="DU19" s="10" t="e">
        <f>#REF!+#REF!+#REF!+#REF!</f>
        <v>#REF!</v>
      </c>
      <c r="DV19" s="10" t="e">
        <f>#REF!+#REF!+#REF!+#REF!</f>
        <v>#REF!</v>
      </c>
      <c r="DW19" s="8"/>
      <c r="DX19" s="8"/>
      <c r="DY19" s="8"/>
      <c r="DZ19" s="7" t="s">
        <v>83</v>
      </c>
      <c r="EA19" s="6">
        <v>258</v>
      </c>
      <c r="EB19" s="6">
        <v>551</v>
      </c>
      <c r="EC19" s="6">
        <v>802</v>
      </c>
      <c r="ED19" s="6">
        <v>1368</v>
      </c>
      <c r="EE19" s="6">
        <v>56</v>
      </c>
      <c r="EF19" s="6">
        <v>1075</v>
      </c>
      <c r="EG19" s="6">
        <v>4110</v>
      </c>
      <c r="EH19" s="10" t="s">
        <v>192</v>
      </c>
      <c r="EI19" s="6"/>
      <c r="EJ19" s="7" t="s">
        <v>193</v>
      </c>
      <c r="EK19" s="6">
        <v>4110</v>
      </c>
      <c r="EL19" s="6">
        <v>1075</v>
      </c>
      <c r="EM19" s="6">
        <v>56</v>
      </c>
      <c r="EN19" s="6">
        <v>1368</v>
      </c>
      <c r="EO19" s="6">
        <v>802</v>
      </c>
      <c r="EP19" s="6">
        <v>551</v>
      </c>
      <c r="EQ19" s="51">
        <v>258</v>
      </c>
      <c r="ER19" s="11" t="s">
        <v>83</v>
      </c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</row>
    <row r="20" spans="1:212" ht="15.75">
      <c r="A20" s="59" t="s">
        <v>57</v>
      </c>
      <c r="B20" s="60">
        <v>3244</v>
      </c>
      <c r="C20" s="60"/>
      <c r="D20" s="61"/>
      <c r="E20" s="60">
        <v>351</v>
      </c>
      <c r="F20" s="60"/>
      <c r="G20" s="61"/>
      <c r="H20" s="60">
        <v>311</v>
      </c>
      <c r="I20" s="60"/>
      <c r="J20" s="61"/>
      <c r="K20" s="60">
        <v>227</v>
      </c>
      <c r="L20" s="60"/>
      <c r="M20" s="61"/>
      <c r="N20" s="63">
        <v>8845</v>
      </c>
      <c r="O20" s="60"/>
      <c r="P20" s="61"/>
      <c r="Q20" s="63">
        <v>9734</v>
      </c>
      <c r="R20" s="60"/>
      <c r="S20" s="61"/>
      <c r="T20" s="64">
        <v>12978</v>
      </c>
      <c r="U20" s="65" t="s">
        <v>46</v>
      </c>
      <c r="V20" s="6"/>
      <c r="W20" s="6">
        <v>526</v>
      </c>
      <c r="X20" s="6">
        <v>353</v>
      </c>
      <c r="Y20" s="6">
        <v>1777</v>
      </c>
      <c r="Z20" s="6">
        <v>7412</v>
      </c>
      <c r="AA20" s="6">
        <v>10068</v>
      </c>
      <c r="AB20" s="10" t="s">
        <v>161</v>
      </c>
      <c r="AC20" s="6"/>
      <c r="AD20" s="7" t="s">
        <v>160</v>
      </c>
      <c r="AE20" s="6">
        <v>10068</v>
      </c>
      <c r="AF20" s="6">
        <v>7412</v>
      </c>
      <c r="AG20" s="6">
        <v>1777</v>
      </c>
      <c r="AH20" s="6">
        <v>353</v>
      </c>
      <c r="AI20" s="6">
        <v>526</v>
      </c>
      <c r="AJ20" s="6"/>
      <c r="AK20" s="50"/>
      <c r="AL20" s="9"/>
      <c r="AM20" s="9"/>
      <c r="AO20" s="6"/>
      <c r="AP20" s="6"/>
      <c r="AQ20" s="6"/>
      <c r="AR20" s="6"/>
      <c r="AS20" s="6"/>
      <c r="AT20" s="6"/>
      <c r="AU20" s="6"/>
      <c r="AV20" s="35" t="s">
        <v>147</v>
      </c>
      <c r="AW20" s="6"/>
      <c r="AX20" s="8"/>
      <c r="AY20" s="6"/>
      <c r="AZ20" s="6"/>
      <c r="BA20" s="6"/>
      <c r="BB20" s="10"/>
      <c r="BC20" s="6"/>
      <c r="BD20" s="6"/>
      <c r="BE20" s="6"/>
      <c r="BF20" s="6"/>
      <c r="BG20" s="6"/>
      <c r="BH20" s="6"/>
      <c r="BI20" s="8"/>
      <c r="BJ20" s="6"/>
      <c r="BK20" s="7" t="s">
        <v>144</v>
      </c>
      <c r="BL20" s="6"/>
      <c r="BM20" s="6"/>
      <c r="BN20" s="6"/>
      <c r="BO20" s="6"/>
      <c r="BP20" s="10"/>
      <c r="BQ20" s="6"/>
      <c r="BR20" s="6"/>
      <c r="BS20" s="6"/>
      <c r="BT20" s="6"/>
      <c r="BU20" s="8"/>
      <c r="BV20" s="66" t="s">
        <v>83</v>
      </c>
      <c r="BW20" s="68">
        <f t="shared" ref="BW20:CB23" si="7">BW13/$CC13*100</f>
        <v>10.802590266875981</v>
      </c>
      <c r="BX20" s="68">
        <f t="shared" si="7"/>
        <v>11.381475667189953</v>
      </c>
      <c r="BY20" s="68">
        <f t="shared" si="7"/>
        <v>12.421507064364206</v>
      </c>
      <c r="BZ20" s="68">
        <f t="shared" si="7"/>
        <v>28.846153846153843</v>
      </c>
      <c r="CA20" s="68">
        <f t="shared" si="7"/>
        <v>12.882653061224488</v>
      </c>
      <c r="CB20" s="68">
        <f t="shared" si="7"/>
        <v>23.665620094191521</v>
      </c>
      <c r="CC20" s="68">
        <f>SUM(BV20:CB20)</f>
        <v>100</v>
      </c>
      <c r="CD20" s="36" t="s">
        <v>147</v>
      </c>
      <c r="CE20" s="8"/>
      <c r="CF20" s="11" t="s">
        <v>148</v>
      </c>
      <c r="CG20" s="68">
        <f>SUM(CH20:CN20)</f>
        <v>100</v>
      </c>
      <c r="CH20" s="68">
        <f t="shared" ref="CH20:CN22" si="8">CH13/$CG13*100</f>
        <v>32.58064516129032</v>
      </c>
      <c r="CI20" s="68">
        <f t="shared" si="8"/>
        <v>14.444444444444443</v>
      </c>
      <c r="CJ20" s="68">
        <f t="shared" si="8"/>
        <v>31.433691756272403</v>
      </c>
      <c r="CK20" s="68">
        <f t="shared" si="8"/>
        <v>8.4587813620071692</v>
      </c>
      <c r="CL20" s="68">
        <f t="shared" si="8"/>
        <v>4.7670250896057347</v>
      </c>
      <c r="CM20" s="68">
        <f t="shared" si="8"/>
        <v>5.913978494623656</v>
      </c>
      <c r="CN20" s="68">
        <f t="shared" si="8"/>
        <v>2.4014336917562726</v>
      </c>
      <c r="CO20" s="68"/>
      <c r="CP20" s="50"/>
      <c r="CQ20" s="10" t="e">
        <f>#REF!+#REF!+#REF!+#REF!</f>
        <v>#REF!</v>
      </c>
      <c r="CR20" s="10" t="e">
        <f>#REF!+#REF!+#REF!+#REF!</f>
        <v>#REF!</v>
      </c>
      <c r="CS20" s="10" t="e">
        <f>#REF!+#REF!+#REF!+#REF!</f>
        <v>#REF!</v>
      </c>
      <c r="CT20" s="10" t="e">
        <f>#REF!+#REF!+#REF!+#REF!</f>
        <v>#REF!</v>
      </c>
      <c r="CU20" s="10" t="e">
        <f>#REF!+#REF!+#REF!+#REF!</f>
        <v>#REF!</v>
      </c>
      <c r="CV20" s="10" t="e">
        <f>#REF!+#REF!+#REF!+#REF!</f>
        <v>#REF!</v>
      </c>
      <c r="CW20" s="10" t="e">
        <f>#REF!+#REF!+#REF!+#REF!</f>
        <v>#REF!</v>
      </c>
      <c r="CX20" s="10">
        <v>3223</v>
      </c>
      <c r="CY20" s="10">
        <v>3005</v>
      </c>
      <c r="CZ20" s="10">
        <v>2754</v>
      </c>
      <c r="DA20" s="10">
        <v>2632</v>
      </c>
      <c r="DB20" s="10">
        <v>2919</v>
      </c>
      <c r="DC20" s="10">
        <v>2434</v>
      </c>
      <c r="DD20" s="10">
        <v>2410</v>
      </c>
      <c r="DE20" s="10">
        <v>1936</v>
      </c>
      <c r="DF20" s="15" t="s">
        <v>194</v>
      </c>
      <c r="DG20" s="6"/>
      <c r="DH20" s="7" t="s">
        <v>195</v>
      </c>
      <c r="DI20" s="10">
        <v>1936</v>
      </c>
      <c r="DJ20" s="10">
        <v>2410</v>
      </c>
      <c r="DK20" s="10">
        <v>2434</v>
      </c>
      <c r="DL20" s="10">
        <v>2919</v>
      </c>
      <c r="DM20" s="10">
        <v>2632</v>
      </c>
      <c r="DN20" s="10">
        <v>2754</v>
      </c>
      <c r="DO20" s="10">
        <v>3005</v>
      </c>
      <c r="DP20" s="10">
        <v>3223</v>
      </c>
      <c r="DQ20" s="10" t="e">
        <f t="shared" si="2"/>
        <v>#REF!</v>
      </c>
      <c r="DR20" s="10" t="e">
        <f t="shared" si="3"/>
        <v>#REF!</v>
      </c>
      <c r="DS20" s="10" t="e">
        <f>#REF!+#REF!+#REF!+#REF!</f>
        <v>#REF!</v>
      </c>
      <c r="DT20" s="10" t="e">
        <f>#REF!+#REF!+#REF!+#REF!</f>
        <v>#REF!</v>
      </c>
      <c r="DU20" s="10" t="e">
        <f>#REF!+#REF!+#REF!+#REF!</f>
        <v>#REF!</v>
      </c>
      <c r="DV20" s="10" t="e">
        <f>#REF!+#REF!+#REF!+#REF!</f>
        <v>#REF!</v>
      </c>
      <c r="DW20" s="8"/>
      <c r="DX20" s="8"/>
      <c r="DY20" s="8"/>
      <c r="DZ20" s="7" t="s">
        <v>83</v>
      </c>
      <c r="EA20" s="6">
        <v>258</v>
      </c>
      <c r="EB20" s="6">
        <v>551</v>
      </c>
      <c r="EC20" s="6">
        <v>610</v>
      </c>
      <c r="ED20" s="6">
        <v>867</v>
      </c>
      <c r="EE20" s="6">
        <v>38</v>
      </c>
      <c r="EF20" s="6">
        <v>899</v>
      </c>
      <c r="EG20" s="6">
        <v>3223</v>
      </c>
      <c r="EH20" s="10" t="s">
        <v>194</v>
      </c>
      <c r="EI20" s="6"/>
      <c r="EJ20" s="7" t="s">
        <v>195</v>
      </c>
      <c r="EK20" s="6">
        <v>3223</v>
      </c>
      <c r="EL20" s="6">
        <v>899</v>
      </c>
      <c r="EM20" s="6">
        <v>38</v>
      </c>
      <c r="EN20" s="6">
        <v>867</v>
      </c>
      <c r="EO20" s="6">
        <v>610</v>
      </c>
      <c r="EP20" s="6">
        <v>551</v>
      </c>
      <c r="EQ20" s="51">
        <v>258</v>
      </c>
      <c r="ER20" s="11" t="s">
        <v>83</v>
      </c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</row>
    <row r="21" spans="1:212">
      <c r="A21" s="59" t="s">
        <v>58</v>
      </c>
      <c r="B21" s="60">
        <v>3344</v>
      </c>
      <c r="C21" s="60"/>
      <c r="D21" s="61"/>
      <c r="E21" s="60">
        <v>335</v>
      </c>
      <c r="F21" s="60"/>
      <c r="G21" s="61"/>
      <c r="H21" s="60">
        <v>319</v>
      </c>
      <c r="I21" s="60"/>
      <c r="J21" s="61"/>
      <c r="K21" s="60">
        <v>194</v>
      </c>
      <c r="L21" s="60"/>
      <c r="M21" s="61"/>
      <c r="N21" s="63">
        <v>9213</v>
      </c>
      <c r="O21" s="60"/>
      <c r="P21" s="61"/>
      <c r="Q21" s="63">
        <v>10061</v>
      </c>
      <c r="R21" s="60"/>
      <c r="S21" s="61"/>
      <c r="T21" s="64">
        <v>13405</v>
      </c>
      <c r="U21" s="65" t="s">
        <v>45</v>
      </c>
      <c r="V21" s="6"/>
      <c r="W21" s="6">
        <v>488</v>
      </c>
      <c r="X21" s="6">
        <v>335</v>
      </c>
      <c r="Y21" s="6">
        <v>1943</v>
      </c>
      <c r="Z21" s="6">
        <v>7124</v>
      </c>
      <c r="AA21" s="6">
        <v>9890</v>
      </c>
      <c r="AB21" s="10" t="s">
        <v>171</v>
      </c>
      <c r="AC21" s="6"/>
      <c r="AD21" s="7" t="s">
        <v>170</v>
      </c>
      <c r="AE21" s="6">
        <v>9890</v>
      </c>
      <c r="AF21" s="6">
        <v>7124</v>
      </c>
      <c r="AG21" s="6">
        <v>1943</v>
      </c>
      <c r="AH21" s="6">
        <v>335</v>
      </c>
      <c r="AI21" s="6">
        <v>488</v>
      </c>
      <c r="AJ21" s="6"/>
      <c r="AK21" s="50"/>
      <c r="AL21" s="39">
        <f t="shared" ref="AL21:AR21" si="9">SUM(AL24:AL30)</f>
        <v>16235</v>
      </c>
      <c r="AM21" s="39">
        <f t="shared" si="9"/>
        <v>16478</v>
      </c>
      <c r="AN21" s="6">
        <f t="shared" si="9"/>
        <v>15138</v>
      </c>
      <c r="AO21" s="6">
        <f t="shared" si="9"/>
        <v>13154</v>
      </c>
      <c r="AP21" s="6">
        <f t="shared" si="9"/>
        <v>11595</v>
      </c>
      <c r="AQ21" s="6">
        <f t="shared" si="9"/>
        <v>11144</v>
      </c>
      <c r="AR21" s="6">
        <f t="shared" si="9"/>
        <v>10506</v>
      </c>
      <c r="AS21" s="6">
        <f>BO21</f>
        <v>9995</v>
      </c>
      <c r="AT21" s="6">
        <v>10192</v>
      </c>
      <c r="AU21" s="6">
        <v>9805</v>
      </c>
      <c r="AV21" s="6">
        <v>9213</v>
      </c>
      <c r="AW21" s="6">
        <v>8845</v>
      </c>
      <c r="AX21" s="6">
        <v>8919</v>
      </c>
      <c r="AY21" s="6">
        <v>8113</v>
      </c>
      <c r="AZ21" s="6">
        <v>6740</v>
      </c>
      <c r="BA21" s="6">
        <v>6638</v>
      </c>
      <c r="BB21" s="33" t="s">
        <v>73</v>
      </c>
      <c r="BC21" s="6"/>
      <c r="BD21" s="6"/>
      <c r="BE21" s="6"/>
      <c r="BF21" s="7" t="s">
        <v>74</v>
      </c>
      <c r="BG21" s="6">
        <v>6638</v>
      </c>
      <c r="BH21" s="6">
        <v>6740</v>
      </c>
      <c r="BI21" s="6">
        <v>8113</v>
      </c>
      <c r="BJ21" s="6">
        <v>8919</v>
      </c>
      <c r="BK21" s="6">
        <v>8845</v>
      </c>
      <c r="BL21" s="6">
        <v>9213</v>
      </c>
      <c r="BM21" s="6">
        <v>9805</v>
      </c>
      <c r="BN21" s="6">
        <v>10192</v>
      </c>
      <c r="BO21" s="6">
        <v>9995</v>
      </c>
      <c r="BP21" s="10">
        <f>AR21</f>
        <v>10506</v>
      </c>
      <c r="BQ21" s="6">
        <f>SUM(BQ24:BQ30)</f>
        <v>11144</v>
      </c>
      <c r="BR21" s="6">
        <f>SUM(BR24:BR30)</f>
        <v>11595</v>
      </c>
      <c r="BS21" s="6">
        <f>SUM(BS24:BS30)</f>
        <v>13154</v>
      </c>
      <c r="BT21" s="6">
        <f>SUM(BT24:BT30)</f>
        <v>15138</v>
      </c>
      <c r="BU21" s="8"/>
      <c r="BV21" s="66">
        <f>BV14/$CC14*100</f>
        <v>2.4014336917562726</v>
      </c>
      <c r="BW21" s="68">
        <f t="shared" si="7"/>
        <v>5.913978494623656</v>
      </c>
      <c r="BX21" s="68">
        <f t="shared" si="7"/>
        <v>4.7670250896057347</v>
      </c>
      <c r="BY21" s="68">
        <f t="shared" si="7"/>
        <v>8.4587813620071692</v>
      </c>
      <c r="BZ21" s="68">
        <f t="shared" si="7"/>
        <v>31.433691756272403</v>
      </c>
      <c r="CA21" s="68">
        <f t="shared" si="7"/>
        <v>14.444444444444443</v>
      </c>
      <c r="CB21" s="68">
        <f t="shared" si="7"/>
        <v>32.58064516129032</v>
      </c>
      <c r="CC21" s="68">
        <f>SUM(BV21:CB21)</f>
        <v>100</v>
      </c>
      <c r="CD21" s="36" t="s">
        <v>157</v>
      </c>
      <c r="CE21" s="8"/>
      <c r="CF21" s="11" t="s">
        <v>76</v>
      </c>
      <c r="CG21" s="68">
        <f>SUM(CH21:CN21)</f>
        <v>100</v>
      </c>
      <c r="CH21" s="68">
        <f t="shared" si="8"/>
        <v>29.555555555555557</v>
      </c>
      <c r="CI21" s="68">
        <f t="shared" si="8"/>
        <v>19.111111111111111</v>
      </c>
      <c r="CJ21" s="68">
        <f t="shared" si="8"/>
        <v>22.222222222222221</v>
      </c>
      <c r="CK21" s="68">
        <f t="shared" si="8"/>
        <v>6.8888888888888893</v>
      </c>
      <c r="CL21" s="68">
        <f t="shared" si="8"/>
        <v>0.44444444444444442</v>
      </c>
      <c r="CM21" s="68">
        <f t="shared" si="8"/>
        <v>5.1111111111111116</v>
      </c>
      <c r="CN21" s="68">
        <f t="shared" si="8"/>
        <v>16.666666666666664</v>
      </c>
      <c r="CO21" s="68"/>
      <c r="CP21" s="50"/>
      <c r="CQ21" s="67" t="e">
        <f>#REF!+#REF!+#REF!+#REF!</f>
        <v>#REF!</v>
      </c>
      <c r="CR21" s="10" t="e">
        <f>#REF!+#REF!+#REF!+#REF!</f>
        <v>#REF!</v>
      </c>
      <c r="CS21" s="10" t="e">
        <f>#REF!+#REF!+#REF!+#REF!</f>
        <v>#REF!</v>
      </c>
      <c r="CT21" s="10" t="e">
        <f>#REF!+#REF!+#REF!+#REF!</f>
        <v>#REF!</v>
      </c>
      <c r="CU21" s="10" t="e">
        <f>#REF!+#REF!+#REF!+#REF!</f>
        <v>#REF!</v>
      </c>
      <c r="CV21" s="10" t="e">
        <f>#REF!+#REF!+#REF!+#REF!</f>
        <v>#REF!</v>
      </c>
      <c r="CW21" s="10" t="e">
        <f>#REF!+#REF!+#REF!+#REF!</f>
        <v>#REF!</v>
      </c>
      <c r="CX21" s="10">
        <v>887</v>
      </c>
      <c r="CY21" s="10">
        <v>728</v>
      </c>
      <c r="CZ21" s="10">
        <v>725</v>
      </c>
      <c r="DA21" s="10">
        <v>684</v>
      </c>
      <c r="DB21" s="10">
        <v>555</v>
      </c>
      <c r="DC21" s="10">
        <v>445</v>
      </c>
      <c r="DD21" s="10">
        <v>398</v>
      </c>
      <c r="DE21" s="10">
        <v>143</v>
      </c>
      <c r="DF21" s="15" t="s">
        <v>196</v>
      </c>
      <c r="DG21" s="6"/>
      <c r="DH21" s="7" t="s">
        <v>197</v>
      </c>
      <c r="DI21" s="10">
        <v>143</v>
      </c>
      <c r="DJ21" s="10">
        <v>398</v>
      </c>
      <c r="DK21" s="10">
        <v>445</v>
      </c>
      <c r="DL21" s="10">
        <v>555</v>
      </c>
      <c r="DM21" s="10">
        <v>684</v>
      </c>
      <c r="DN21" s="10">
        <v>725</v>
      </c>
      <c r="DO21" s="10">
        <v>728</v>
      </c>
      <c r="DP21" s="10">
        <v>887</v>
      </c>
      <c r="DQ21" s="10" t="e">
        <f t="shared" si="2"/>
        <v>#REF!</v>
      </c>
      <c r="DR21" s="10" t="e">
        <f t="shared" si="3"/>
        <v>#REF!</v>
      </c>
      <c r="DS21" s="10" t="e">
        <f>#REF!+#REF!+#REF!+#REF!</f>
        <v>#REF!</v>
      </c>
      <c r="DT21" s="10" t="e">
        <f>#REF!+#REF!+#REF!+#REF!</f>
        <v>#REF!</v>
      </c>
      <c r="DU21" s="10" t="e">
        <f>#REF!+#REF!+#REF!+#REF!</f>
        <v>#REF!</v>
      </c>
      <c r="DV21" s="10" t="e">
        <f>#REF!+#REF!+#REF!+#REF!</f>
        <v>#REF!</v>
      </c>
      <c r="DW21" s="8"/>
      <c r="DX21" s="8"/>
      <c r="DY21" s="8"/>
      <c r="DZ21" s="7" t="s">
        <v>83</v>
      </c>
      <c r="EA21" s="7" t="s">
        <v>83</v>
      </c>
      <c r="EB21" s="7" t="s">
        <v>83</v>
      </c>
      <c r="EC21" s="6">
        <v>192</v>
      </c>
      <c r="ED21" s="6">
        <v>501</v>
      </c>
      <c r="EE21" s="6">
        <v>18</v>
      </c>
      <c r="EF21" s="6">
        <v>176</v>
      </c>
      <c r="EG21" s="6">
        <v>887</v>
      </c>
      <c r="EH21" s="10" t="s">
        <v>196</v>
      </c>
      <c r="EI21" s="6"/>
      <c r="EJ21" s="7" t="s">
        <v>197</v>
      </c>
      <c r="EK21" s="6">
        <v>887</v>
      </c>
      <c r="EL21" s="6">
        <v>176</v>
      </c>
      <c r="EM21" s="6">
        <v>18</v>
      </c>
      <c r="EN21" s="6">
        <v>501</v>
      </c>
      <c r="EO21" s="6">
        <v>192</v>
      </c>
      <c r="EP21" s="7" t="s">
        <v>83</v>
      </c>
      <c r="EQ21" s="11" t="s">
        <v>83</v>
      </c>
      <c r="ER21" s="11" t="s">
        <v>83</v>
      </c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</row>
    <row r="22" spans="1:212">
      <c r="A22" s="70" t="s">
        <v>59</v>
      </c>
      <c r="B22" s="60">
        <v>3409</v>
      </c>
      <c r="C22" s="60"/>
      <c r="D22" s="61"/>
      <c r="E22" s="60">
        <v>529</v>
      </c>
      <c r="F22" s="60"/>
      <c r="G22" s="61"/>
      <c r="H22" s="60">
        <v>512</v>
      </c>
      <c r="I22" s="60"/>
      <c r="J22" s="61"/>
      <c r="K22" s="60">
        <v>281</v>
      </c>
      <c r="L22" s="60"/>
      <c r="M22" s="61"/>
      <c r="N22" s="63">
        <v>9805</v>
      </c>
      <c r="O22" s="60"/>
      <c r="P22" s="61"/>
      <c r="Q22" s="63">
        <v>11127</v>
      </c>
      <c r="R22" s="60"/>
      <c r="S22" s="61"/>
      <c r="T22" s="64">
        <v>14536</v>
      </c>
      <c r="U22" s="65" t="s">
        <v>44</v>
      </c>
      <c r="V22" s="6"/>
      <c r="W22" s="6">
        <v>637</v>
      </c>
      <c r="X22" s="6">
        <v>304</v>
      </c>
      <c r="Y22" s="6">
        <v>1967</v>
      </c>
      <c r="Z22" s="6">
        <v>7746</v>
      </c>
      <c r="AA22" s="6">
        <v>10654</v>
      </c>
      <c r="AB22" s="10" t="s">
        <v>180</v>
      </c>
      <c r="AC22" s="6"/>
      <c r="AD22" s="7" t="s">
        <v>179</v>
      </c>
      <c r="AE22" s="6">
        <v>10654</v>
      </c>
      <c r="AF22" s="6">
        <v>7746</v>
      </c>
      <c r="AG22" s="6">
        <v>1967</v>
      </c>
      <c r="AH22" s="6">
        <v>304</v>
      </c>
      <c r="AI22" s="6">
        <v>637</v>
      </c>
      <c r="AJ22" s="6"/>
      <c r="AK22" s="50"/>
      <c r="AL22" s="9">
        <v>9388</v>
      </c>
      <c r="AM22" s="9">
        <v>9330</v>
      </c>
      <c r="AN22" s="71">
        <v>8492</v>
      </c>
      <c r="AO22" s="6">
        <v>7268</v>
      </c>
      <c r="AP22" s="6">
        <v>6316</v>
      </c>
      <c r="AQ22" s="6">
        <v>5961</v>
      </c>
      <c r="AR22" s="6">
        <v>5475</v>
      </c>
      <c r="AS22" s="6">
        <f>BO22</f>
        <v>5206</v>
      </c>
      <c r="AT22" s="6">
        <v>5269</v>
      </c>
      <c r="AU22" s="6">
        <v>4995</v>
      </c>
      <c r="AV22" s="6">
        <v>4463</v>
      </c>
      <c r="AW22" s="6">
        <v>4423</v>
      </c>
      <c r="AX22" s="6">
        <v>4377</v>
      </c>
      <c r="AY22" s="6">
        <v>3977</v>
      </c>
      <c r="AZ22" s="6">
        <v>3035</v>
      </c>
      <c r="BA22" s="6">
        <v>2823</v>
      </c>
      <c r="BB22" s="10" t="s">
        <v>86</v>
      </c>
      <c r="BC22" s="6"/>
      <c r="BD22" s="6"/>
      <c r="BE22" s="6"/>
      <c r="BF22" s="7" t="s">
        <v>87</v>
      </c>
      <c r="BG22" s="6">
        <v>2823</v>
      </c>
      <c r="BH22" s="6">
        <v>3035</v>
      </c>
      <c r="BI22" s="6">
        <v>3977</v>
      </c>
      <c r="BJ22" s="6">
        <v>4377</v>
      </c>
      <c r="BK22" s="6">
        <v>4423</v>
      </c>
      <c r="BL22" s="6">
        <v>4463</v>
      </c>
      <c r="BM22" s="6">
        <v>4995</v>
      </c>
      <c r="BN22" s="6">
        <v>5269</v>
      </c>
      <c r="BO22" s="6">
        <v>5206</v>
      </c>
      <c r="BP22" s="10">
        <f>AR22</f>
        <v>5475</v>
      </c>
      <c r="BQ22" s="6">
        <v>5961</v>
      </c>
      <c r="BR22" s="6">
        <v>6316</v>
      </c>
      <c r="BS22" s="6">
        <f>AO22</f>
        <v>7268</v>
      </c>
      <c r="BT22" s="6">
        <f>AP22</f>
        <v>6316</v>
      </c>
      <c r="BU22" s="8"/>
      <c r="BV22" s="66">
        <f>BV16/$CC15*100</f>
        <v>16.666666666666664</v>
      </c>
      <c r="BW22" s="68">
        <f t="shared" si="7"/>
        <v>5.1111111111111116</v>
      </c>
      <c r="BX22" s="68">
        <f t="shared" si="7"/>
        <v>0.44444444444444442</v>
      </c>
      <c r="BY22" s="68">
        <f t="shared" si="7"/>
        <v>6.8888888888888893</v>
      </c>
      <c r="BZ22" s="68">
        <f t="shared" si="7"/>
        <v>22.222222222222221</v>
      </c>
      <c r="CA22" s="68">
        <f t="shared" si="7"/>
        <v>19.111111111111111</v>
      </c>
      <c r="CB22" s="68">
        <f t="shared" si="7"/>
        <v>29.555555555555557</v>
      </c>
      <c r="CC22" s="68">
        <f>SUM(BV22:CB22)</f>
        <v>100</v>
      </c>
      <c r="CD22" s="36" t="s">
        <v>166</v>
      </c>
      <c r="CE22" s="8"/>
      <c r="CF22" s="11" t="s">
        <v>167</v>
      </c>
      <c r="CG22" s="68">
        <f>SUM(CH22:CN22)</f>
        <v>100</v>
      </c>
      <c r="CH22" s="68">
        <f t="shared" si="8"/>
        <v>28.778467908902694</v>
      </c>
      <c r="CI22" s="68">
        <f t="shared" si="8"/>
        <v>2.8985507246376812</v>
      </c>
      <c r="CJ22" s="68">
        <f t="shared" si="8"/>
        <v>24.430641821946171</v>
      </c>
      <c r="CK22" s="68">
        <f t="shared" si="8"/>
        <v>18.219461697722565</v>
      </c>
      <c r="CL22" s="68">
        <f t="shared" si="8"/>
        <v>21.739130434782609</v>
      </c>
      <c r="CM22" s="68">
        <f t="shared" si="8"/>
        <v>3.9337474120082816</v>
      </c>
      <c r="CN22" s="69" t="s">
        <v>83</v>
      </c>
      <c r="CO22" s="69"/>
      <c r="CP22" s="50"/>
      <c r="CQ22" s="67" t="e">
        <f>#REF!+#REF!+#REF!+#REF!</f>
        <v>#REF!</v>
      </c>
      <c r="CR22" s="10" t="e">
        <f>#REF!+#REF!+#REF!+#REF!</f>
        <v>#REF!</v>
      </c>
      <c r="CS22" s="10" t="e">
        <f>#REF!+#REF!+#REF!+#REF!</f>
        <v>#REF!</v>
      </c>
      <c r="CT22" s="10" t="e">
        <f>#REF!+#REF!+#REF!+#REF!</f>
        <v>#REF!</v>
      </c>
      <c r="CU22" s="10" t="e">
        <f>#REF!+#REF!+#REF!+#REF!</f>
        <v>#REF!</v>
      </c>
      <c r="CV22" s="10" t="e">
        <f>#REF!+#REF!+#REF!+#REF!</f>
        <v>#REF!</v>
      </c>
      <c r="CW22" s="10" t="e">
        <f>#REF!+#REF!+#REF!+#REF!</f>
        <v>#REF!</v>
      </c>
      <c r="CX22" s="10">
        <v>464</v>
      </c>
      <c r="CY22" s="10">
        <v>469</v>
      </c>
      <c r="CZ22" s="10">
        <v>504</v>
      </c>
      <c r="DA22" s="10">
        <v>437</v>
      </c>
      <c r="DB22" s="10">
        <v>390</v>
      </c>
      <c r="DC22" s="10">
        <v>505</v>
      </c>
      <c r="DD22" s="10">
        <v>301</v>
      </c>
      <c r="DE22" s="10">
        <v>419</v>
      </c>
      <c r="DF22" s="15" t="s">
        <v>198</v>
      </c>
      <c r="DG22" s="6"/>
      <c r="DH22" s="7" t="s">
        <v>199</v>
      </c>
      <c r="DI22" s="10">
        <v>419</v>
      </c>
      <c r="DJ22" s="10">
        <v>301</v>
      </c>
      <c r="DK22" s="10">
        <v>505</v>
      </c>
      <c r="DL22" s="10">
        <v>390</v>
      </c>
      <c r="DM22" s="10">
        <v>437</v>
      </c>
      <c r="DN22" s="10">
        <v>504</v>
      </c>
      <c r="DO22" s="10">
        <v>469</v>
      </c>
      <c r="DP22" s="10">
        <v>464</v>
      </c>
      <c r="DQ22" s="10" t="e">
        <f t="shared" si="2"/>
        <v>#REF!</v>
      </c>
      <c r="DR22" s="10" t="e">
        <f t="shared" si="3"/>
        <v>#REF!</v>
      </c>
      <c r="DS22" s="10" t="e">
        <f>#REF!+#REF!+#REF!+#REF!</f>
        <v>#REF!</v>
      </c>
      <c r="DT22" s="10" t="e">
        <f>#REF!+#REF!+#REF!+#REF!</f>
        <v>#REF!</v>
      </c>
      <c r="DU22" s="10" t="e">
        <f>#REF!+#REF!+#REF!+#REF!</f>
        <v>#REF!</v>
      </c>
      <c r="DV22" s="10" t="e">
        <f>#REF!+#REF!+#REF!+#REF!</f>
        <v>#REF!</v>
      </c>
      <c r="DW22" s="8"/>
      <c r="DX22" s="8"/>
      <c r="DY22" s="8"/>
      <c r="DZ22" s="7" t="s">
        <v>83</v>
      </c>
      <c r="EA22" s="7" t="s">
        <v>83</v>
      </c>
      <c r="EB22" s="7" t="s">
        <v>83</v>
      </c>
      <c r="EC22" s="6">
        <v>63</v>
      </c>
      <c r="ED22" s="6">
        <v>274</v>
      </c>
      <c r="EE22" s="7" t="s">
        <v>83</v>
      </c>
      <c r="EF22" s="6">
        <v>127</v>
      </c>
      <c r="EG22" s="6">
        <v>464</v>
      </c>
      <c r="EH22" s="10" t="s">
        <v>198</v>
      </c>
      <c r="EI22" s="6"/>
      <c r="EJ22" s="7" t="s">
        <v>199</v>
      </c>
      <c r="EK22" s="6">
        <v>464</v>
      </c>
      <c r="EL22" s="6">
        <v>127</v>
      </c>
      <c r="EM22" s="7" t="s">
        <v>83</v>
      </c>
      <c r="EN22" s="6">
        <v>274</v>
      </c>
      <c r="EO22" s="6">
        <v>63</v>
      </c>
      <c r="EP22" s="7" t="s">
        <v>83</v>
      </c>
      <c r="EQ22" s="11" t="s">
        <v>83</v>
      </c>
      <c r="ER22" s="11" t="s">
        <v>83</v>
      </c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</row>
    <row r="23" spans="1:212">
      <c r="A23" s="70" t="s">
        <v>31</v>
      </c>
      <c r="B23" s="60">
        <v>3723</v>
      </c>
      <c r="C23" s="60"/>
      <c r="D23" s="61"/>
      <c r="E23" s="60">
        <v>598</v>
      </c>
      <c r="F23" s="60"/>
      <c r="G23" s="61"/>
      <c r="H23" s="60">
        <v>609</v>
      </c>
      <c r="I23" s="60"/>
      <c r="J23" s="61"/>
      <c r="K23" s="60">
        <v>304</v>
      </c>
      <c r="L23" s="60"/>
      <c r="M23" s="61"/>
      <c r="N23" s="63">
        <v>10192</v>
      </c>
      <c r="O23" s="60"/>
      <c r="P23" s="61"/>
      <c r="Q23" s="63">
        <v>11703</v>
      </c>
      <c r="R23" s="60"/>
      <c r="S23" s="61"/>
      <c r="T23" s="64">
        <v>15426</v>
      </c>
      <c r="U23" s="65" t="s">
        <v>27</v>
      </c>
      <c r="V23" s="6"/>
      <c r="W23" s="6">
        <v>609</v>
      </c>
      <c r="X23" s="6">
        <v>356</v>
      </c>
      <c r="Y23" s="6">
        <v>2140</v>
      </c>
      <c r="Z23" s="6">
        <v>8113</v>
      </c>
      <c r="AA23" s="6">
        <v>11218</v>
      </c>
      <c r="AB23" s="10" t="s">
        <v>48</v>
      </c>
      <c r="AC23" s="6"/>
      <c r="AD23" s="7" t="s">
        <v>55</v>
      </c>
      <c r="AE23" s="6">
        <v>11218</v>
      </c>
      <c r="AF23" s="6">
        <v>8113</v>
      </c>
      <c r="AG23" s="6">
        <v>2140</v>
      </c>
      <c r="AH23" s="6">
        <v>356</v>
      </c>
      <c r="AI23" s="6">
        <v>609</v>
      </c>
      <c r="AJ23" s="6"/>
      <c r="AK23" s="50"/>
      <c r="AL23" s="9"/>
      <c r="AM23" s="9"/>
      <c r="AN23" s="71"/>
      <c r="AO23" s="6"/>
      <c r="AP23" s="6"/>
      <c r="AQ23" s="8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0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10"/>
      <c r="BQ23" s="6"/>
      <c r="BR23" s="6"/>
      <c r="BS23" s="6"/>
      <c r="BT23" s="8"/>
      <c r="BU23" s="8"/>
      <c r="BV23" s="66" t="s">
        <v>83</v>
      </c>
      <c r="BW23" s="68">
        <f t="shared" si="7"/>
        <v>3.9337474120082816</v>
      </c>
      <c r="BX23" s="68">
        <f t="shared" si="7"/>
        <v>21.739130434782609</v>
      </c>
      <c r="BY23" s="68">
        <f t="shared" si="7"/>
        <v>18.219461697722565</v>
      </c>
      <c r="BZ23" s="68">
        <f t="shared" si="7"/>
        <v>24.430641821946171</v>
      </c>
      <c r="CA23" s="68">
        <f t="shared" si="7"/>
        <v>2.8985507246376812</v>
      </c>
      <c r="CB23" s="68">
        <f t="shared" si="7"/>
        <v>28.778467908902694</v>
      </c>
      <c r="CC23" s="68">
        <f>SUM(BV23:CB23)</f>
        <v>100.00000000000001</v>
      </c>
      <c r="CD23" s="36" t="s">
        <v>176</v>
      </c>
      <c r="CE23" s="8"/>
      <c r="CF23" s="8"/>
      <c r="CG23" s="68"/>
      <c r="CH23" s="68"/>
      <c r="CI23" s="68"/>
      <c r="CJ23" s="68"/>
      <c r="CK23" s="68"/>
      <c r="CL23" s="68"/>
      <c r="CM23" s="68"/>
      <c r="CN23" s="68"/>
      <c r="CO23" s="68"/>
      <c r="CP23" s="50"/>
      <c r="CQ23" s="67" t="e">
        <f>#REF!+#REF!+#REF!+#REF!</f>
        <v>#REF!</v>
      </c>
      <c r="CR23" s="10" t="e">
        <f>#REF!+#REF!+#REF!+#REF!</f>
        <v>#REF!</v>
      </c>
      <c r="CS23" s="10" t="e">
        <f>#REF!+#REF!+#REF!+#REF!</f>
        <v>#REF!</v>
      </c>
      <c r="CT23" s="10" t="e">
        <f>#REF!+#REF!+#REF!+#REF!</f>
        <v>#REF!</v>
      </c>
      <c r="CU23" s="10" t="e">
        <f>#REF!+#REF!+#REF!+#REF!</f>
        <v>#REF!</v>
      </c>
      <c r="CV23" s="10" t="e">
        <f>#REF!+#REF!+#REF!+#REF!</f>
        <v>#REF!</v>
      </c>
      <c r="CW23" s="10" t="e">
        <f>#REF!+#REF!+#REF!+#REF!</f>
        <v>#REF!</v>
      </c>
      <c r="CX23" s="10">
        <v>1208</v>
      </c>
      <c r="CY23" s="10">
        <v>1098</v>
      </c>
      <c r="CZ23" s="10">
        <v>987</v>
      </c>
      <c r="DA23" s="10">
        <v>1009</v>
      </c>
      <c r="DB23" s="10">
        <v>954</v>
      </c>
      <c r="DC23" s="10">
        <v>822</v>
      </c>
      <c r="DD23" s="10">
        <v>459</v>
      </c>
      <c r="DE23" s="10">
        <v>297</v>
      </c>
      <c r="DF23" s="15" t="s">
        <v>200</v>
      </c>
      <c r="DG23" s="6"/>
      <c r="DH23" s="7" t="s">
        <v>201</v>
      </c>
      <c r="DI23" s="10">
        <v>297</v>
      </c>
      <c r="DJ23" s="10">
        <v>459</v>
      </c>
      <c r="DK23" s="10">
        <v>822</v>
      </c>
      <c r="DL23" s="10">
        <v>954</v>
      </c>
      <c r="DM23" s="10">
        <v>1009</v>
      </c>
      <c r="DN23" s="10">
        <v>987</v>
      </c>
      <c r="DO23" s="10">
        <v>1098</v>
      </c>
      <c r="DP23" s="10">
        <v>1208</v>
      </c>
      <c r="DQ23" s="10" t="e">
        <f t="shared" si="2"/>
        <v>#REF!</v>
      </c>
      <c r="DR23" s="10" t="e">
        <f t="shared" si="3"/>
        <v>#REF!</v>
      </c>
      <c r="DS23" s="10" t="e">
        <f>#REF!+#REF!+#REF!+#REF!</f>
        <v>#REF!</v>
      </c>
      <c r="DT23" s="10" t="e">
        <f>#REF!+#REF!+#REF!+#REF!</f>
        <v>#REF!</v>
      </c>
      <c r="DU23" s="10" t="e">
        <f>#REF!+#REF!+#REF!+#REF!</f>
        <v>#REF!</v>
      </c>
      <c r="DV23" s="10" t="e">
        <f>#REF!+#REF!+#REF!+#REF!</f>
        <v>#REF!</v>
      </c>
      <c r="DW23" s="8"/>
      <c r="DX23" s="8"/>
      <c r="DY23" s="8"/>
      <c r="DZ23" s="7" t="s">
        <v>83</v>
      </c>
      <c r="EA23" s="6">
        <v>134</v>
      </c>
      <c r="EB23" s="6">
        <v>31</v>
      </c>
      <c r="EC23" s="7" t="s">
        <v>83</v>
      </c>
      <c r="ED23" s="6">
        <v>381</v>
      </c>
      <c r="EE23" s="6">
        <v>164</v>
      </c>
      <c r="EF23" s="6">
        <v>498</v>
      </c>
      <c r="EG23" s="6">
        <v>1208</v>
      </c>
      <c r="EH23" s="10" t="s">
        <v>200</v>
      </c>
      <c r="EI23" s="6"/>
      <c r="EJ23" s="7" t="s">
        <v>201</v>
      </c>
      <c r="EK23" s="6">
        <v>1208</v>
      </c>
      <c r="EL23" s="6">
        <v>498</v>
      </c>
      <c r="EM23" s="6">
        <v>164</v>
      </c>
      <c r="EN23" s="6">
        <v>381</v>
      </c>
      <c r="EO23" s="7" t="s">
        <v>83</v>
      </c>
      <c r="EP23" s="6">
        <v>31</v>
      </c>
      <c r="EQ23" s="51">
        <v>134</v>
      </c>
      <c r="ER23" s="11" t="s">
        <v>83</v>
      </c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</row>
    <row r="24" spans="1:212">
      <c r="A24" s="70" t="s">
        <v>60</v>
      </c>
      <c r="B24" s="60">
        <v>3638</v>
      </c>
      <c r="C24" s="60"/>
      <c r="D24" s="61"/>
      <c r="E24" s="60">
        <v>646</v>
      </c>
      <c r="F24" s="60"/>
      <c r="G24" s="61"/>
      <c r="H24" s="60">
        <v>786</v>
      </c>
      <c r="I24" s="60"/>
      <c r="J24" s="61"/>
      <c r="K24" s="60">
        <v>339</v>
      </c>
      <c r="L24" s="60"/>
      <c r="M24" s="61"/>
      <c r="N24" s="63">
        <v>9995</v>
      </c>
      <c r="O24" s="60"/>
      <c r="P24" s="61"/>
      <c r="Q24" s="63">
        <v>11766</v>
      </c>
      <c r="R24" s="60"/>
      <c r="S24" s="61"/>
      <c r="T24" s="64">
        <v>15404</v>
      </c>
      <c r="U24" s="65" t="s">
        <v>43</v>
      </c>
      <c r="V24" s="6"/>
      <c r="W24" s="6">
        <v>560</v>
      </c>
      <c r="X24" s="6">
        <v>371</v>
      </c>
      <c r="Y24" s="6">
        <v>2200</v>
      </c>
      <c r="Z24" s="6">
        <v>8919</v>
      </c>
      <c r="AA24" s="6">
        <v>12050</v>
      </c>
      <c r="AB24" s="10" t="s">
        <v>47</v>
      </c>
      <c r="AC24" s="6"/>
      <c r="AD24" s="7" t="s">
        <v>56</v>
      </c>
      <c r="AE24" s="6">
        <v>12050</v>
      </c>
      <c r="AF24" s="6">
        <v>8919</v>
      </c>
      <c r="AG24" s="6">
        <v>2200</v>
      </c>
      <c r="AH24" s="6">
        <v>371</v>
      </c>
      <c r="AI24" s="6">
        <v>560</v>
      </c>
      <c r="AJ24" s="6"/>
      <c r="AK24" s="50"/>
      <c r="AL24" s="9">
        <v>3030</v>
      </c>
      <c r="AM24" s="9">
        <v>3100</v>
      </c>
      <c r="AN24" s="71">
        <v>2979</v>
      </c>
      <c r="AO24" s="6">
        <v>2701</v>
      </c>
      <c r="AP24" s="6">
        <v>2591</v>
      </c>
      <c r="AQ24" s="6">
        <v>2615</v>
      </c>
      <c r="AR24" s="6">
        <v>2495</v>
      </c>
      <c r="AS24" s="6">
        <f t="shared" ref="AS24:AS29" si="10">BO24</f>
        <v>2325</v>
      </c>
      <c r="AT24" s="6">
        <v>2412</v>
      </c>
      <c r="AU24" s="6">
        <v>2274</v>
      </c>
      <c r="AV24" s="6">
        <v>2058</v>
      </c>
      <c r="AW24" s="6">
        <v>2122</v>
      </c>
      <c r="AX24" s="6">
        <v>1968</v>
      </c>
      <c r="AY24" s="6">
        <v>2049</v>
      </c>
      <c r="AZ24" s="6">
        <v>1430</v>
      </c>
      <c r="BA24" s="6">
        <v>1999</v>
      </c>
      <c r="BB24" s="10" t="s">
        <v>141</v>
      </c>
      <c r="BC24" s="6"/>
      <c r="BD24" s="6"/>
      <c r="BE24" s="6"/>
      <c r="BF24" s="7" t="s">
        <v>142</v>
      </c>
      <c r="BG24" s="6">
        <v>1999</v>
      </c>
      <c r="BH24" s="6">
        <v>1430</v>
      </c>
      <c r="BI24" s="6">
        <v>2049</v>
      </c>
      <c r="BJ24" s="6">
        <v>1968</v>
      </c>
      <c r="BK24" s="6">
        <v>2122</v>
      </c>
      <c r="BL24" s="6">
        <v>2058</v>
      </c>
      <c r="BM24" s="6">
        <v>2274</v>
      </c>
      <c r="BN24" s="6">
        <v>2412</v>
      </c>
      <c r="BO24" s="6">
        <v>2325</v>
      </c>
      <c r="BP24" s="10">
        <f t="shared" ref="BP24:BP30" si="11">AR24</f>
        <v>2495</v>
      </c>
      <c r="BQ24" s="6">
        <v>2615</v>
      </c>
      <c r="BR24" s="6">
        <v>2591</v>
      </c>
      <c r="BS24" s="6">
        <v>2701</v>
      </c>
      <c r="BT24" s="71">
        <v>2979</v>
      </c>
      <c r="BU24" s="8"/>
      <c r="BV24" s="8"/>
      <c r="BW24" s="8"/>
      <c r="BX24" s="8"/>
      <c r="BY24" s="8"/>
      <c r="BZ24" s="8"/>
      <c r="CA24" s="8"/>
      <c r="CB24" s="8"/>
      <c r="CC24" s="8"/>
      <c r="CD24" s="12"/>
      <c r="CE24" s="8"/>
      <c r="CF24" s="11" t="s">
        <v>74</v>
      </c>
      <c r="CG24" s="68">
        <f t="shared" ref="CG24:CN24" si="12">SUM(CG25:CG28)</f>
        <v>100</v>
      </c>
      <c r="CH24" s="68">
        <f t="shared" si="12"/>
        <v>100</v>
      </c>
      <c r="CI24" s="68">
        <f t="shared" si="12"/>
        <v>100</v>
      </c>
      <c r="CJ24" s="68">
        <f t="shared" si="12"/>
        <v>100</v>
      </c>
      <c r="CK24" s="68">
        <f t="shared" si="12"/>
        <v>100.00000000000001</v>
      </c>
      <c r="CL24" s="68">
        <f t="shared" si="12"/>
        <v>100</v>
      </c>
      <c r="CM24" s="68">
        <f t="shared" si="12"/>
        <v>100</v>
      </c>
      <c r="CN24" s="68">
        <f t="shared" si="12"/>
        <v>100</v>
      </c>
      <c r="CO24" s="68"/>
      <c r="CP24" s="50"/>
      <c r="CQ24" s="67" t="e">
        <f>#REF!+#REF!+#REF!+#REF!</f>
        <v>#REF!</v>
      </c>
      <c r="CR24" s="10" t="e">
        <f>#REF!+#REF!+#REF!+#REF!</f>
        <v>#REF!</v>
      </c>
      <c r="CS24" s="10" t="e">
        <f>#REF!+#REF!+#REF!+#REF!</f>
        <v>#REF!</v>
      </c>
      <c r="CT24" s="10" t="e">
        <f>#REF!+#REF!+#REF!+#REF!</f>
        <v>#REF!</v>
      </c>
      <c r="CU24" s="10" t="e">
        <f>#REF!+#REF!+#REF!+#REF!</f>
        <v>#REF!</v>
      </c>
      <c r="CV24" s="10" t="e">
        <f>#REF!+#REF!+#REF!+#REF!</f>
        <v>#REF!</v>
      </c>
      <c r="CW24" s="10" t="e">
        <f>#REF!+#REF!+#REF!+#REF!</f>
        <v>#REF!</v>
      </c>
      <c r="CX24" s="10">
        <v>655</v>
      </c>
      <c r="CY24" s="10">
        <v>565</v>
      </c>
      <c r="CZ24" s="10">
        <v>586</v>
      </c>
      <c r="DA24" s="10">
        <v>545</v>
      </c>
      <c r="DB24" s="10">
        <v>631</v>
      </c>
      <c r="DC24" s="10">
        <v>531</v>
      </c>
      <c r="DD24" s="10">
        <v>308</v>
      </c>
      <c r="DE24" s="10">
        <v>204</v>
      </c>
      <c r="DF24" s="15" t="s">
        <v>202</v>
      </c>
      <c r="DG24" s="6"/>
      <c r="DH24" s="7" t="s">
        <v>203</v>
      </c>
      <c r="DI24" s="10">
        <v>204</v>
      </c>
      <c r="DJ24" s="10">
        <v>308</v>
      </c>
      <c r="DK24" s="10">
        <v>531</v>
      </c>
      <c r="DL24" s="10">
        <v>631</v>
      </c>
      <c r="DM24" s="10">
        <v>545</v>
      </c>
      <c r="DN24" s="10">
        <v>586</v>
      </c>
      <c r="DO24" s="10">
        <v>565</v>
      </c>
      <c r="DP24" s="10">
        <v>655</v>
      </c>
      <c r="DQ24" s="10" t="e">
        <f t="shared" si="2"/>
        <v>#REF!</v>
      </c>
      <c r="DR24" s="10" t="e">
        <f t="shared" si="3"/>
        <v>#REF!</v>
      </c>
      <c r="DS24" s="10" t="e">
        <f>#REF!+#REF!+#REF!+#REF!</f>
        <v>#REF!</v>
      </c>
      <c r="DT24" s="10" t="e">
        <f>#REF!+#REF!+#REF!+#REF!</f>
        <v>#REF!</v>
      </c>
      <c r="DU24" s="10" t="e">
        <f>#REF!+#REF!+#REF!+#REF!</f>
        <v>#REF!</v>
      </c>
      <c r="DV24" s="10" t="e">
        <f>#REF!+#REF!+#REF!+#REF!</f>
        <v>#REF!</v>
      </c>
      <c r="DW24" s="8"/>
      <c r="DX24" s="8"/>
      <c r="DY24" s="8"/>
      <c r="DZ24" s="7" t="s">
        <v>83</v>
      </c>
      <c r="EA24" s="6">
        <v>83</v>
      </c>
      <c r="EB24" s="7" t="s">
        <v>83</v>
      </c>
      <c r="EC24" s="7" t="s">
        <v>83</v>
      </c>
      <c r="ED24" s="6">
        <v>118</v>
      </c>
      <c r="EE24" s="6">
        <v>164</v>
      </c>
      <c r="EF24" s="6">
        <v>290</v>
      </c>
      <c r="EG24" s="6">
        <v>655</v>
      </c>
      <c r="EH24" s="10" t="s">
        <v>202</v>
      </c>
      <c r="EI24" s="6"/>
      <c r="EJ24" s="7" t="s">
        <v>203</v>
      </c>
      <c r="EK24" s="6">
        <v>655</v>
      </c>
      <c r="EL24" s="6">
        <v>290</v>
      </c>
      <c r="EM24" s="6">
        <v>164</v>
      </c>
      <c r="EN24" s="6">
        <v>118</v>
      </c>
      <c r="EO24" s="7" t="s">
        <v>83</v>
      </c>
      <c r="EP24" s="7" t="s">
        <v>83</v>
      </c>
      <c r="EQ24" s="51">
        <v>83</v>
      </c>
      <c r="ER24" s="11" t="s">
        <v>83</v>
      </c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</row>
    <row r="25" spans="1:212">
      <c r="A25" s="70" t="s">
        <v>61</v>
      </c>
      <c r="B25" s="60">
        <v>4152</v>
      </c>
      <c r="C25" s="60"/>
      <c r="D25" s="61"/>
      <c r="E25" s="60">
        <v>720</v>
      </c>
      <c r="F25" s="60"/>
      <c r="G25" s="61"/>
      <c r="H25" s="60">
        <v>889</v>
      </c>
      <c r="I25" s="60"/>
      <c r="J25" s="61"/>
      <c r="K25" s="60">
        <v>350</v>
      </c>
      <c r="L25" s="60"/>
      <c r="M25" s="61"/>
      <c r="N25" s="63">
        <v>10506</v>
      </c>
      <c r="O25" s="60"/>
      <c r="P25" s="61"/>
      <c r="Q25" s="63">
        <v>12465</v>
      </c>
      <c r="R25" s="60"/>
      <c r="S25" s="61"/>
      <c r="T25" s="64">
        <v>16617</v>
      </c>
      <c r="U25" s="73" t="s">
        <v>42</v>
      </c>
      <c r="V25" s="6"/>
      <c r="W25" s="6">
        <v>580</v>
      </c>
      <c r="X25" s="6">
        <v>390</v>
      </c>
      <c r="Y25" s="6">
        <v>2274</v>
      </c>
      <c r="Z25" s="6">
        <v>8845</v>
      </c>
      <c r="AA25" s="6">
        <v>12089</v>
      </c>
      <c r="AB25" s="10" t="s">
        <v>46</v>
      </c>
      <c r="AC25" s="6"/>
      <c r="AD25" s="7" t="s">
        <v>57</v>
      </c>
      <c r="AE25" s="6">
        <v>12089</v>
      </c>
      <c r="AF25" s="6">
        <v>8845</v>
      </c>
      <c r="AG25" s="6">
        <v>2274</v>
      </c>
      <c r="AH25" s="6">
        <v>390</v>
      </c>
      <c r="AI25" s="6">
        <v>580</v>
      </c>
      <c r="AJ25" s="6"/>
      <c r="AK25" s="50"/>
      <c r="AL25" s="9">
        <v>1446</v>
      </c>
      <c r="AM25" s="9">
        <v>1655</v>
      </c>
      <c r="AN25" s="71">
        <v>1610</v>
      </c>
      <c r="AO25" s="6">
        <v>1559</v>
      </c>
      <c r="AP25" s="6">
        <v>1560</v>
      </c>
      <c r="AQ25" s="6">
        <v>1335</v>
      </c>
      <c r="AR25" s="6">
        <v>1291</v>
      </c>
      <c r="AS25" s="6">
        <f t="shared" si="10"/>
        <v>1249</v>
      </c>
      <c r="AT25" s="6">
        <v>1313</v>
      </c>
      <c r="AU25" s="6">
        <v>1378</v>
      </c>
      <c r="AV25" s="6">
        <v>1217</v>
      </c>
      <c r="AW25" s="6">
        <v>1046</v>
      </c>
      <c r="AX25" s="6">
        <v>1111</v>
      </c>
      <c r="AY25" s="6">
        <v>984</v>
      </c>
      <c r="AZ25" s="6">
        <v>1045</v>
      </c>
      <c r="BA25" s="6">
        <v>1140</v>
      </c>
      <c r="BB25" s="10" t="s">
        <v>93</v>
      </c>
      <c r="BC25" s="6"/>
      <c r="BD25" s="6"/>
      <c r="BE25" s="6"/>
      <c r="BF25" s="7" t="s">
        <v>96</v>
      </c>
      <c r="BG25" s="6">
        <v>1140</v>
      </c>
      <c r="BH25" s="6">
        <v>1045</v>
      </c>
      <c r="BI25" s="6">
        <v>984</v>
      </c>
      <c r="BJ25" s="6">
        <v>1111</v>
      </c>
      <c r="BK25" s="6">
        <v>1046</v>
      </c>
      <c r="BL25" s="6">
        <v>1217</v>
      </c>
      <c r="BM25" s="6">
        <v>1378</v>
      </c>
      <c r="BN25" s="6">
        <v>1313</v>
      </c>
      <c r="BO25" s="6">
        <v>1249</v>
      </c>
      <c r="BP25" s="10">
        <f t="shared" si="11"/>
        <v>1291</v>
      </c>
      <c r="BQ25" s="6">
        <v>1335</v>
      </c>
      <c r="BR25" s="6">
        <v>1560</v>
      </c>
      <c r="BS25" s="6">
        <v>1559</v>
      </c>
      <c r="BT25" s="71">
        <v>1610</v>
      </c>
      <c r="BU25" s="8"/>
      <c r="BV25" s="66">
        <f t="shared" ref="BV25:CC25" si="13">SUM(BV26:BV29)</f>
        <v>100</v>
      </c>
      <c r="BW25" s="68">
        <f t="shared" si="13"/>
        <v>100</v>
      </c>
      <c r="BX25" s="68">
        <f t="shared" si="13"/>
        <v>100</v>
      </c>
      <c r="BY25" s="68">
        <f t="shared" si="13"/>
        <v>100.00000000000001</v>
      </c>
      <c r="BZ25" s="68">
        <f t="shared" si="13"/>
        <v>100</v>
      </c>
      <c r="CA25" s="68">
        <f t="shared" si="13"/>
        <v>100</v>
      </c>
      <c r="CB25" s="68">
        <f t="shared" si="13"/>
        <v>100</v>
      </c>
      <c r="CC25" s="68">
        <f t="shared" si="13"/>
        <v>100</v>
      </c>
      <c r="CD25" s="36" t="s">
        <v>143</v>
      </c>
      <c r="CE25" s="8"/>
      <c r="CF25" s="11" t="s">
        <v>144</v>
      </c>
      <c r="CG25" s="68">
        <f t="shared" ref="CG25:CM25" si="14">CG10/CG$8*100</f>
        <v>73.24469996406755</v>
      </c>
      <c r="CH25" s="68">
        <f t="shared" si="14"/>
        <v>67.130531589201226</v>
      </c>
      <c r="CI25" s="68">
        <f t="shared" si="14"/>
        <v>72.301762114537453</v>
      </c>
      <c r="CJ25" s="68">
        <f t="shared" si="14"/>
        <v>72.862453531598518</v>
      </c>
      <c r="CK25" s="68">
        <f t="shared" si="14"/>
        <v>78.099938309685385</v>
      </c>
      <c r="CL25" s="68">
        <f t="shared" si="14"/>
        <v>82.857142857142861</v>
      </c>
      <c r="CM25" s="68">
        <f t="shared" si="14"/>
        <v>84.174311926605512</v>
      </c>
      <c r="CN25" s="69" t="s">
        <v>83</v>
      </c>
      <c r="CO25" s="69"/>
      <c r="CP25" s="50"/>
      <c r="CQ25" s="67" t="e">
        <f>#REF!+#REF!+#REF!+#REF!</f>
        <v>#REF!</v>
      </c>
      <c r="CR25" s="10" t="e">
        <f>#REF!+#REF!+#REF!+#REF!</f>
        <v>#REF!</v>
      </c>
      <c r="CS25" s="10" t="e">
        <f>#REF!+#REF!+#REF!+#REF!</f>
        <v>#REF!</v>
      </c>
      <c r="CT25" s="10" t="e">
        <f>#REF!+#REF!+#REF!+#REF!</f>
        <v>#REF!</v>
      </c>
      <c r="CU25" s="10" t="e">
        <f>#REF!+#REF!+#REF!+#REF!</f>
        <v>#REF!</v>
      </c>
      <c r="CV25" s="10" t="e">
        <f>#REF!+#REF!+#REF!+#REF!</f>
        <v>#REF!</v>
      </c>
      <c r="CW25" s="10" t="e">
        <f>#REF!+#REF!+#REF!+#REF!</f>
        <v>#REF!</v>
      </c>
      <c r="CX25" s="10">
        <v>553</v>
      </c>
      <c r="CY25" s="10">
        <v>533</v>
      </c>
      <c r="CZ25" s="10">
        <v>401</v>
      </c>
      <c r="DA25" s="10">
        <v>464</v>
      </c>
      <c r="DB25" s="10">
        <v>323</v>
      </c>
      <c r="DC25" s="10">
        <v>291</v>
      </c>
      <c r="DD25" s="10">
        <v>151</v>
      </c>
      <c r="DE25" s="10">
        <v>93</v>
      </c>
      <c r="DF25" s="15" t="s">
        <v>204</v>
      </c>
      <c r="DG25" s="6"/>
      <c r="DH25" s="7" t="s">
        <v>205</v>
      </c>
      <c r="DI25" s="10">
        <v>93</v>
      </c>
      <c r="DJ25" s="10">
        <v>151</v>
      </c>
      <c r="DK25" s="10">
        <v>291</v>
      </c>
      <c r="DL25" s="10">
        <v>323</v>
      </c>
      <c r="DM25" s="10">
        <v>464</v>
      </c>
      <c r="DN25" s="10">
        <v>401</v>
      </c>
      <c r="DO25" s="10">
        <v>533</v>
      </c>
      <c r="DP25" s="10">
        <v>553</v>
      </c>
      <c r="DQ25" s="10" t="e">
        <f t="shared" si="2"/>
        <v>#REF!</v>
      </c>
      <c r="DR25" s="10" t="e">
        <f t="shared" si="3"/>
        <v>#REF!</v>
      </c>
      <c r="DS25" s="10" t="e">
        <f>#REF!+#REF!+#REF!+#REF!</f>
        <v>#REF!</v>
      </c>
      <c r="DT25" s="10" t="e">
        <f>#REF!+#REF!+#REF!+#REF!</f>
        <v>#REF!</v>
      </c>
      <c r="DU25" s="10" t="e">
        <f>#REF!+#REF!+#REF!+#REF!</f>
        <v>#REF!</v>
      </c>
      <c r="DV25" s="10" t="e">
        <f>#REF!+#REF!+#REF!+#REF!</f>
        <v>#REF!</v>
      </c>
      <c r="DW25" s="8"/>
      <c r="DX25" s="8"/>
      <c r="DY25" s="8"/>
      <c r="DZ25" s="7" t="s">
        <v>83</v>
      </c>
      <c r="EA25" s="6">
        <v>51</v>
      </c>
      <c r="EB25" s="6">
        <v>31</v>
      </c>
      <c r="EC25" s="7" t="s">
        <v>83</v>
      </c>
      <c r="ED25" s="6">
        <v>263</v>
      </c>
      <c r="EE25" s="7" t="s">
        <v>83</v>
      </c>
      <c r="EF25" s="6">
        <v>208</v>
      </c>
      <c r="EG25" s="6">
        <v>553</v>
      </c>
      <c r="EH25" s="10" t="s">
        <v>204</v>
      </c>
      <c r="EI25" s="6"/>
      <c r="EJ25" s="7" t="s">
        <v>205</v>
      </c>
      <c r="EK25" s="6">
        <v>553</v>
      </c>
      <c r="EL25" s="6">
        <v>208</v>
      </c>
      <c r="EM25" s="7" t="s">
        <v>83</v>
      </c>
      <c r="EN25" s="6">
        <v>263</v>
      </c>
      <c r="EO25" s="7" t="s">
        <v>83</v>
      </c>
      <c r="EP25" s="6">
        <v>31</v>
      </c>
      <c r="EQ25" s="51">
        <v>51</v>
      </c>
      <c r="ER25" s="11" t="s">
        <v>83</v>
      </c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</row>
    <row r="26" spans="1:212">
      <c r="A26" s="70" t="s">
        <v>62</v>
      </c>
      <c r="B26" s="60">
        <v>4429</v>
      </c>
      <c r="C26" s="60"/>
      <c r="D26" s="61"/>
      <c r="E26" s="60">
        <v>911</v>
      </c>
      <c r="F26" s="60"/>
      <c r="G26" s="61"/>
      <c r="H26" s="60">
        <v>1025</v>
      </c>
      <c r="I26" s="60"/>
      <c r="J26" s="61"/>
      <c r="K26" s="60">
        <v>405</v>
      </c>
      <c r="L26" s="60"/>
      <c r="M26" s="61"/>
      <c r="N26" s="63">
        <v>11144</v>
      </c>
      <c r="O26" s="60"/>
      <c r="P26" s="61"/>
      <c r="Q26" s="63">
        <v>13485</v>
      </c>
      <c r="R26" s="60"/>
      <c r="S26" s="61"/>
      <c r="T26" s="64">
        <v>17914</v>
      </c>
      <c r="U26" s="73" t="s">
        <v>41</v>
      </c>
      <c r="V26" s="6"/>
      <c r="W26" s="6">
        <v>491</v>
      </c>
      <c r="X26" s="6">
        <v>421</v>
      </c>
      <c r="Y26" s="6">
        <v>2432</v>
      </c>
      <c r="Z26" s="6">
        <v>9213</v>
      </c>
      <c r="AA26" s="6">
        <v>12557</v>
      </c>
      <c r="AB26" s="10" t="s">
        <v>45</v>
      </c>
      <c r="AC26" s="6"/>
      <c r="AD26" s="7" t="s">
        <v>58</v>
      </c>
      <c r="AE26" s="6">
        <v>12557</v>
      </c>
      <c r="AF26" s="6">
        <v>9213</v>
      </c>
      <c r="AG26" s="6">
        <v>2432</v>
      </c>
      <c r="AH26" s="6">
        <v>421</v>
      </c>
      <c r="AI26" s="6">
        <v>491</v>
      </c>
      <c r="AJ26" s="6"/>
      <c r="AK26" s="50"/>
      <c r="AL26" s="9">
        <v>3672</v>
      </c>
      <c r="AM26" s="9">
        <v>4154</v>
      </c>
      <c r="AN26" s="71">
        <v>3782</v>
      </c>
      <c r="AO26" s="6">
        <v>3504</v>
      </c>
      <c r="AP26" s="6">
        <v>2961</v>
      </c>
      <c r="AQ26" s="6">
        <v>3123</v>
      </c>
      <c r="AR26" s="6">
        <v>2792</v>
      </c>
      <c r="AS26" s="6">
        <f t="shared" si="10"/>
        <v>2759</v>
      </c>
      <c r="AT26" s="6">
        <v>2940</v>
      </c>
      <c r="AU26" s="6">
        <v>2930</v>
      </c>
      <c r="AV26" s="6">
        <v>2714</v>
      </c>
      <c r="AW26" s="6">
        <v>2534</v>
      </c>
      <c r="AX26" s="6">
        <v>2461</v>
      </c>
      <c r="AY26" s="6">
        <v>2478</v>
      </c>
      <c r="AZ26" s="6">
        <v>1734</v>
      </c>
      <c r="BA26" s="6">
        <v>1632</v>
      </c>
      <c r="BB26" s="10" t="s">
        <v>155</v>
      </c>
      <c r="BC26" s="6"/>
      <c r="BD26" s="6"/>
      <c r="BE26" s="6"/>
      <c r="BF26" s="7" t="s">
        <v>156</v>
      </c>
      <c r="BG26" s="6">
        <v>1632</v>
      </c>
      <c r="BH26" s="6">
        <v>1734</v>
      </c>
      <c r="BI26" s="6">
        <v>2478</v>
      </c>
      <c r="BJ26" s="6">
        <v>2461</v>
      </c>
      <c r="BK26" s="6">
        <v>2534</v>
      </c>
      <c r="BL26" s="6">
        <v>2714</v>
      </c>
      <c r="BM26" s="6">
        <v>2930</v>
      </c>
      <c r="BN26" s="6">
        <v>2940</v>
      </c>
      <c r="BO26" s="6">
        <v>2759</v>
      </c>
      <c r="BP26" s="10">
        <f t="shared" si="11"/>
        <v>2792</v>
      </c>
      <c r="BQ26" s="6">
        <v>3123</v>
      </c>
      <c r="BR26" s="6">
        <v>2961</v>
      </c>
      <c r="BS26" s="6">
        <v>3504</v>
      </c>
      <c r="BT26" s="71">
        <v>3782</v>
      </c>
      <c r="BU26" s="8"/>
      <c r="BV26" s="66" t="s">
        <v>206</v>
      </c>
      <c r="BW26" s="68">
        <f t="shared" ref="BW26:CC29" si="15">BW13/BW$10*100</f>
        <v>84.174311926605512</v>
      </c>
      <c r="BX26" s="68">
        <f t="shared" si="15"/>
        <v>82.857142857142861</v>
      </c>
      <c r="BY26" s="68">
        <f t="shared" si="15"/>
        <v>78.099938309685385</v>
      </c>
      <c r="BZ26" s="68">
        <f t="shared" si="15"/>
        <v>72.862453531598518</v>
      </c>
      <c r="CA26" s="68">
        <f t="shared" si="15"/>
        <v>72.301762114537453</v>
      </c>
      <c r="CB26" s="68">
        <f t="shared" si="15"/>
        <v>67.130531589201226</v>
      </c>
      <c r="CC26" s="68">
        <f t="shared" si="15"/>
        <v>73.24469996406755</v>
      </c>
      <c r="CD26" s="36" t="s">
        <v>147</v>
      </c>
      <c r="CE26" s="8"/>
      <c r="CF26" s="11" t="s">
        <v>148</v>
      </c>
      <c r="CG26" s="68">
        <f t="shared" ref="CG26:CN28" si="16">CG13/CG$8*100</f>
        <v>20.050305425799497</v>
      </c>
      <c r="CH26" s="68">
        <f t="shared" si="16"/>
        <v>25.299192875034787</v>
      </c>
      <c r="CI26" s="68">
        <f t="shared" si="16"/>
        <v>22.191629955947135</v>
      </c>
      <c r="CJ26" s="68">
        <f t="shared" si="16"/>
        <v>21.734820322180916</v>
      </c>
      <c r="CK26" s="68">
        <f t="shared" si="16"/>
        <v>14.558914250462676</v>
      </c>
      <c r="CL26" s="68">
        <f t="shared" si="16"/>
        <v>9.5</v>
      </c>
      <c r="CM26" s="68">
        <f t="shared" si="16"/>
        <v>12.614678899082568</v>
      </c>
      <c r="CN26" s="68">
        <f t="shared" si="16"/>
        <v>47.183098591549296</v>
      </c>
      <c r="CO26" s="68"/>
      <c r="CP26" s="50"/>
      <c r="CQ26" s="67" t="e">
        <f>#REF!+#REF!+#REF!+#REF!</f>
        <v>#REF!</v>
      </c>
      <c r="CR26" s="10" t="e">
        <f>#REF!+#REF!+#REF!+#REF!</f>
        <v>#REF!</v>
      </c>
      <c r="CS26" s="10" t="e">
        <f>#REF!+#REF!+#REF!+#REF!</f>
        <v>#REF!</v>
      </c>
      <c r="CT26" s="10" t="e">
        <f>#REF!+#REF!+#REF!+#REF!</f>
        <v>#REF!</v>
      </c>
      <c r="CU26" s="10" t="e">
        <f>#REF!+#REF!+#REF!+#REF!</f>
        <v>#REF!</v>
      </c>
      <c r="CV26" s="10" t="e">
        <f>#REF!+#REF!+#REF!+#REF!</f>
        <v>#REF!</v>
      </c>
      <c r="CW26" s="10" t="e">
        <f>#REF!+#REF!+#REF!+#REF!</f>
        <v>#REF!</v>
      </c>
      <c r="CX26" s="10">
        <v>2256</v>
      </c>
      <c r="CY26" s="10">
        <v>2223</v>
      </c>
      <c r="CZ26" s="10">
        <v>2154</v>
      </c>
      <c r="DA26" s="10">
        <v>1906</v>
      </c>
      <c r="DB26" s="10">
        <v>1943</v>
      </c>
      <c r="DC26" s="10">
        <v>1816</v>
      </c>
      <c r="DD26" s="10">
        <v>1342</v>
      </c>
      <c r="DE26" s="10">
        <v>1305</v>
      </c>
      <c r="DF26" s="15" t="s">
        <v>207</v>
      </c>
      <c r="DG26" s="6"/>
      <c r="DH26" s="7" t="s">
        <v>208</v>
      </c>
      <c r="DI26" s="10">
        <v>1305</v>
      </c>
      <c r="DJ26" s="10">
        <v>1342</v>
      </c>
      <c r="DK26" s="10">
        <v>1816</v>
      </c>
      <c r="DL26" s="10">
        <v>1943</v>
      </c>
      <c r="DM26" s="10">
        <v>1906</v>
      </c>
      <c r="DN26" s="10">
        <v>2154</v>
      </c>
      <c r="DO26" s="10">
        <v>2223</v>
      </c>
      <c r="DP26" s="10">
        <v>2256</v>
      </c>
      <c r="DQ26" s="10" t="e">
        <f t="shared" si="2"/>
        <v>#REF!</v>
      </c>
      <c r="DR26" s="10" t="e">
        <f t="shared" si="3"/>
        <v>#REF!</v>
      </c>
      <c r="DS26" s="10" t="e">
        <f>#REF!+#REF!+#REF!+#REF!</f>
        <v>#REF!</v>
      </c>
      <c r="DT26" s="10" t="e">
        <f>#REF!+#REF!+#REF!+#REF!</f>
        <v>#REF!</v>
      </c>
      <c r="DU26" s="10" t="e">
        <f>#REF!+#REF!+#REF!+#REF!</f>
        <v>#REF!</v>
      </c>
      <c r="DV26" s="10" t="e">
        <f>#REF!+#REF!+#REF!+#REF!</f>
        <v>#REF!</v>
      </c>
      <c r="DW26" s="8"/>
      <c r="DX26" s="8"/>
      <c r="DY26" s="8"/>
      <c r="DZ26" s="6">
        <v>140</v>
      </c>
      <c r="EA26" s="6">
        <v>250</v>
      </c>
      <c r="EB26" s="6">
        <v>144</v>
      </c>
      <c r="EC26" s="6">
        <v>207</v>
      </c>
      <c r="ED26" s="6">
        <v>517</v>
      </c>
      <c r="EE26" s="6">
        <v>323</v>
      </c>
      <c r="EF26" s="6">
        <v>675</v>
      </c>
      <c r="EG26" s="6">
        <v>2256</v>
      </c>
      <c r="EH26" s="10" t="s">
        <v>207</v>
      </c>
      <c r="EI26" s="6"/>
      <c r="EJ26" s="7" t="s">
        <v>208</v>
      </c>
      <c r="EK26" s="6">
        <v>2256</v>
      </c>
      <c r="EL26" s="6">
        <v>675</v>
      </c>
      <c r="EM26" s="6">
        <v>323</v>
      </c>
      <c r="EN26" s="6">
        <v>517</v>
      </c>
      <c r="EO26" s="6">
        <v>207</v>
      </c>
      <c r="EP26" s="6">
        <v>144</v>
      </c>
      <c r="EQ26" s="51">
        <v>250</v>
      </c>
      <c r="ER26" s="51">
        <v>140</v>
      </c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</row>
    <row r="27" spans="1:212">
      <c r="A27" s="59" t="s">
        <v>63</v>
      </c>
      <c r="B27" s="60">
        <v>4544</v>
      </c>
      <c r="C27" s="60"/>
      <c r="D27" s="61"/>
      <c r="E27" s="60">
        <v>1249</v>
      </c>
      <c r="F27" s="60"/>
      <c r="G27" s="61"/>
      <c r="H27" s="60">
        <v>1409</v>
      </c>
      <c r="I27" s="60"/>
      <c r="J27" s="61"/>
      <c r="K27" s="60">
        <v>615</v>
      </c>
      <c r="L27" s="60"/>
      <c r="M27" s="61"/>
      <c r="N27" s="63">
        <v>11595</v>
      </c>
      <c r="O27" s="60"/>
      <c r="P27" s="61"/>
      <c r="Q27" s="63">
        <v>14868</v>
      </c>
      <c r="R27" s="60"/>
      <c r="S27" s="61"/>
      <c r="T27" s="64">
        <v>19412</v>
      </c>
      <c r="U27" s="73" t="s">
        <v>40</v>
      </c>
      <c r="V27" s="6"/>
      <c r="W27" s="6">
        <v>489</v>
      </c>
      <c r="X27" s="6">
        <v>454</v>
      </c>
      <c r="Y27" s="6">
        <v>2466</v>
      </c>
      <c r="Z27" s="6">
        <v>9805</v>
      </c>
      <c r="AA27" s="6">
        <v>13214</v>
      </c>
      <c r="AB27" s="10" t="s">
        <v>44</v>
      </c>
      <c r="AC27" s="6"/>
      <c r="AD27" s="7" t="s">
        <v>59</v>
      </c>
      <c r="AE27" s="6">
        <v>13214</v>
      </c>
      <c r="AF27" s="6">
        <v>9805</v>
      </c>
      <c r="AG27" s="6">
        <v>2466</v>
      </c>
      <c r="AH27" s="6">
        <v>454</v>
      </c>
      <c r="AI27" s="6">
        <v>489</v>
      </c>
      <c r="AJ27" s="6"/>
      <c r="AK27" s="50"/>
      <c r="AL27" s="9">
        <v>3549</v>
      </c>
      <c r="AM27" s="9">
        <v>3120</v>
      </c>
      <c r="AN27" s="71">
        <v>2678</v>
      </c>
      <c r="AO27" s="6">
        <v>2395</v>
      </c>
      <c r="AP27" s="6">
        <v>1848</v>
      </c>
      <c r="AQ27" s="6">
        <v>1599</v>
      </c>
      <c r="AR27" s="6">
        <v>1554</v>
      </c>
      <c r="AS27" s="6">
        <f t="shared" si="10"/>
        <v>1385</v>
      </c>
      <c r="AT27" s="6">
        <v>1266</v>
      </c>
      <c r="AU27" s="6">
        <v>1270</v>
      </c>
      <c r="AV27" s="6">
        <v>1231</v>
      </c>
      <c r="AW27" s="6">
        <v>1280</v>
      </c>
      <c r="AX27" s="6">
        <v>1347</v>
      </c>
      <c r="AY27" s="6">
        <v>1009</v>
      </c>
      <c r="AZ27" s="6">
        <v>1045</v>
      </c>
      <c r="BA27" s="6">
        <v>649</v>
      </c>
      <c r="BB27" s="10" t="s">
        <v>164</v>
      </c>
      <c r="BC27" s="6"/>
      <c r="BD27" s="6"/>
      <c r="BE27" s="6"/>
      <c r="BF27" s="7" t="s">
        <v>165</v>
      </c>
      <c r="BG27" s="6">
        <v>649</v>
      </c>
      <c r="BH27" s="6">
        <v>1045</v>
      </c>
      <c r="BI27" s="6">
        <v>1009</v>
      </c>
      <c r="BJ27" s="6">
        <v>1347</v>
      </c>
      <c r="BK27" s="6">
        <v>1280</v>
      </c>
      <c r="BL27" s="6">
        <v>1231</v>
      </c>
      <c r="BM27" s="6">
        <v>1270</v>
      </c>
      <c r="BN27" s="6">
        <v>1266</v>
      </c>
      <c r="BO27" s="6">
        <v>1385</v>
      </c>
      <c r="BP27" s="10">
        <f t="shared" si="11"/>
        <v>1554</v>
      </c>
      <c r="BQ27" s="6">
        <v>1599</v>
      </c>
      <c r="BR27" s="6">
        <v>1848</v>
      </c>
      <c r="BS27" s="6">
        <v>2395</v>
      </c>
      <c r="BT27" s="71">
        <v>2678</v>
      </c>
      <c r="BU27" s="8"/>
      <c r="BV27" s="66">
        <f>BV14/BV$10*100</f>
        <v>47.183098591549296</v>
      </c>
      <c r="BW27" s="68">
        <f t="shared" si="15"/>
        <v>12.614678899082568</v>
      </c>
      <c r="BX27" s="68">
        <f t="shared" si="15"/>
        <v>9.5</v>
      </c>
      <c r="BY27" s="68">
        <f t="shared" si="15"/>
        <v>14.558914250462676</v>
      </c>
      <c r="BZ27" s="68">
        <f t="shared" si="15"/>
        <v>21.734820322180916</v>
      </c>
      <c r="CA27" s="68">
        <f t="shared" si="15"/>
        <v>22.191629955947135</v>
      </c>
      <c r="CB27" s="68">
        <f t="shared" si="15"/>
        <v>25.299192875034787</v>
      </c>
      <c r="CC27" s="68">
        <f t="shared" si="15"/>
        <v>20.050305425799497</v>
      </c>
      <c r="CD27" s="36" t="s">
        <v>157</v>
      </c>
      <c r="CE27" s="8"/>
      <c r="CF27" s="11" t="s">
        <v>76</v>
      </c>
      <c r="CG27" s="68">
        <f t="shared" si="16"/>
        <v>3.2339202299676608</v>
      </c>
      <c r="CH27" s="68">
        <f t="shared" si="16"/>
        <v>3.7016420818257725</v>
      </c>
      <c r="CI27" s="68">
        <f t="shared" si="16"/>
        <v>4.7356828193832596</v>
      </c>
      <c r="CJ27" s="68">
        <f t="shared" si="16"/>
        <v>2.4783147459727388</v>
      </c>
      <c r="CK27" s="68">
        <f t="shared" si="16"/>
        <v>1.9123997532387416</v>
      </c>
      <c r="CL27" s="68">
        <f t="shared" si="16"/>
        <v>0.14285714285714285</v>
      </c>
      <c r="CM27" s="68">
        <f t="shared" si="16"/>
        <v>1.7584097859327217</v>
      </c>
      <c r="CN27" s="68">
        <f t="shared" si="16"/>
        <v>52.816901408450704</v>
      </c>
      <c r="CO27" s="68"/>
      <c r="CP27" s="50"/>
      <c r="CQ27" s="67" t="e">
        <f>#REF!+#REF!+#REF!+#REF!</f>
        <v>#REF!</v>
      </c>
      <c r="CR27" s="10" t="e">
        <f>#REF!+#REF!+#REF!+#REF!</f>
        <v>#REF!</v>
      </c>
      <c r="CS27" s="10" t="e">
        <f>#REF!+#REF!+#REF!+#REF!</f>
        <v>#REF!</v>
      </c>
      <c r="CT27" s="10" t="e">
        <f>#REF!+#REF!+#REF!+#REF!</f>
        <v>#REF!</v>
      </c>
      <c r="CU27" s="10" t="e">
        <f>#REF!+#REF!+#REF!+#REF!</f>
        <v>#REF!</v>
      </c>
      <c r="CV27" s="10" t="e">
        <f>#REF!+#REF!+#REF!+#REF!</f>
        <v>#REF!</v>
      </c>
      <c r="CW27" s="10" t="e">
        <f>#REF!+#REF!+#REF!+#REF!</f>
        <v>#REF!</v>
      </c>
      <c r="CX27" s="10">
        <v>818</v>
      </c>
      <c r="CY27" s="10">
        <v>846</v>
      </c>
      <c r="CZ27" s="10">
        <v>880</v>
      </c>
      <c r="DA27" s="10">
        <v>835</v>
      </c>
      <c r="DB27" s="10">
        <v>881</v>
      </c>
      <c r="DC27" s="10">
        <v>750</v>
      </c>
      <c r="DD27" s="10">
        <v>411</v>
      </c>
      <c r="DE27" s="10">
        <v>277</v>
      </c>
      <c r="DF27" s="15" t="s">
        <v>209</v>
      </c>
      <c r="DG27" s="6"/>
      <c r="DH27" s="7" t="s">
        <v>210</v>
      </c>
      <c r="DI27" s="10">
        <v>277</v>
      </c>
      <c r="DJ27" s="10">
        <v>411</v>
      </c>
      <c r="DK27" s="10">
        <v>750</v>
      </c>
      <c r="DL27" s="10">
        <v>881</v>
      </c>
      <c r="DM27" s="10">
        <v>835</v>
      </c>
      <c r="DN27" s="10">
        <v>880</v>
      </c>
      <c r="DO27" s="10">
        <v>846</v>
      </c>
      <c r="DP27" s="10">
        <v>818</v>
      </c>
      <c r="DQ27" s="10" t="e">
        <f t="shared" si="2"/>
        <v>#REF!</v>
      </c>
      <c r="DR27" s="10" t="e">
        <f t="shared" si="3"/>
        <v>#REF!</v>
      </c>
      <c r="DS27" s="10" t="e">
        <f>#REF!+#REF!+#REF!+#REF!</f>
        <v>#REF!</v>
      </c>
      <c r="DT27" s="10" t="e">
        <f>#REF!+#REF!+#REF!+#REF!</f>
        <v>#REF!</v>
      </c>
      <c r="DU27" s="10" t="e">
        <f>#REF!+#REF!+#REF!+#REF!</f>
        <v>#REF!</v>
      </c>
      <c r="DV27" s="10" t="e">
        <f>#REF!+#REF!+#REF!+#REF!</f>
        <v>#REF!</v>
      </c>
      <c r="DW27" s="8"/>
      <c r="DX27" s="8"/>
      <c r="DY27" s="8"/>
      <c r="DZ27" s="6">
        <v>19</v>
      </c>
      <c r="EA27" s="6">
        <v>87</v>
      </c>
      <c r="EB27" s="6">
        <v>105</v>
      </c>
      <c r="EC27" s="6">
        <v>69</v>
      </c>
      <c r="ED27" s="6">
        <v>181</v>
      </c>
      <c r="EE27" s="6">
        <v>181</v>
      </c>
      <c r="EF27" s="6">
        <v>176</v>
      </c>
      <c r="EG27" s="6">
        <v>818</v>
      </c>
      <c r="EH27" s="10" t="s">
        <v>209</v>
      </c>
      <c r="EI27" s="6"/>
      <c r="EJ27" s="7" t="s">
        <v>210</v>
      </c>
      <c r="EK27" s="6">
        <v>818</v>
      </c>
      <c r="EL27" s="6">
        <v>176</v>
      </c>
      <c r="EM27" s="6">
        <v>181</v>
      </c>
      <c r="EN27" s="6">
        <v>181</v>
      </c>
      <c r="EO27" s="6">
        <v>69</v>
      </c>
      <c r="EP27" s="6">
        <v>105</v>
      </c>
      <c r="EQ27" s="51">
        <v>87</v>
      </c>
      <c r="ER27" s="51">
        <v>19</v>
      </c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</row>
    <row r="28" spans="1:212">
      <c r="A28" s="59" t="s">
        <v>64</v>
      </c>
      <c r="B28" s="60">
        <v>5185</v>
      </c>
      <c r="C28" s="60"/>
      <c r="D28" s="61"/>
      <c r="E28" s="60">
        <v>1285</v>
      </c>
      <c r="F28" s="60"/>
      <c r="G28" s="61"/>
      <c r="H28" s="60">
        <v>2144</v>
      </c>
      <c r="I28" s="60"/>
      <c r="J28" s="61"/>
      <c r="K28" s="60">
        <v>650</v>
      </c>
      <c r="L28" s="60"/>
      <c r="M28" s="61"/>
      <c r="N28" s="63">
        <v>13154</v>
      </c>
      <c r="O28" s="60"/>
      <c r="P28" s="61"/>
      <c r="Q28" s="63">
        <v>17233</v>
      </c>
      <c r="R28" s="60"/>
      <c r="S28" s="61"/>
      <c r="T28" s="64">
        <v>22418</v>
      </c>
      <c r="U28" s="73" t="s">
        <v>39</v>
      </c>
      <c r="V28" s="6"/>
      <c r="W28" s="6">
        <v>483</v>
      </c>
      <c r="X28" s="6">
        <v>450</v>
      </c>
      <c r="Y28" s="6">
        <v>2790</v>
      </c>
      <c r="Z28" s="6">
        <v>10192</v>
      </c>
      <c r="AA28" s="6">
        <v>13915</v>
      </c>
      <c r="AB28" s="10" t="s">
        <v>27</v>
      </c>
      <c r="AC28" s="6"/>
      <c r="AD28" s="7" t="s">
        <v>31</v>
      </c>
      <c r="AE28" s="6">
        <v>13915</v>
      </c>
      <c r="AF28" s="6">
        <v>10192</v>
      </c>
      <c r="AG28" s="6">
        <v>2790</v>
      </c>
      <c r="AH28" s="6">
        <v>450</v>
      </c>
      <c r="AI28" s="6">
        <v>483</v>
      </c>
      <c r="AJ28" s="6"/>
      <c r="AK28" s="50"/>
      <c r="AL28" s="9">
        <v>2375</v>
      </c>
      <c r="AM28" s="9">
        <v>2401</v>
      </c>
      <c r="AN28" s="71">
        <v>2372</v>
      </c>
      <c r="AO28" s="6">
        <v>1502</v>
      </c>
      <c r="AP28" s="6">
        <v>1360</v>
      </c>
      <c r="AQ28" s="6">
        <v>1334</v>
      </c>
      <c r="AR28" s="6">
        <v>1302</v>
      </c>
      <c r="AS28" s="6">
        <f t="shared" si="10"/>
        <v>1225</v>
      </c>
      <c r="AT28" s="6">
        <v>1160</v>
      </c>
      <c r="AU28" s="6">
        <v>1033</v>
      </c>
      <c r="AV28" s="6">
        <v>1118</v>
      </c>
      <c r="AW28" s="6">
        <v>1026</v>
      </c>
      <c r="AX28" s="6">
        <v>1065</v>
      </c>
      <c r="AY28" s="6">
        <v>959</v>
      </c>
      <c r="AZ28" s="6">
        <v>863</v>
      </c>
      <c r="BA28" s="6">
        <v>723</v>
      </c>
      <c r="BB28" s="10" t="s">
        <v>174</v>
      </c>
      <c r="BC28" s="6"/>
      <c r="BD28" s="6"/>
      <c r="BE28" s="6"/>
      <c r="BF28" s="7" t="s">
        <v>175</v>
      </c>
      <c r="BG28" s="6">
        <v>723</v>
      </c>
      <c r="BH28" s="6">
        <v>863</v>
      </c>
      <c r="BI28" s="6">
        <v>959</v>
      </c>
      <c r="BJ28" s="6">
        <v>1065</v>
      </c>
      <c r="BK28" s="6">
        <v>1026</v>
      </c>
      <c r="BL28" s="6">
        <v>1118</v>
      </c>
      <c r="BM28" s="6">
        <v>1033</v>
      </c>
      <c r="BN28" s="6">
        <v>1160</v>
      </c>
      <c r="BO28" s="6">
        <v>1225</v>
      </c>
      <c r="BP28" s="10">
        <f t="shared" si="11"/>
        <v>1302</v>
      </c>
      <c r="BQ28" s="6">
        <v>1334</v>
      </c>
      <c r="BR28" s="6">
        <v>1360</v>
      </c>
      <c r="BS28" s="6">
        <v>1502</v>
      </c>
      <c r="BT28" s="71">
        <v>2372</v>
      </c>
      <c r="BU28" s="8"/>
      <c r="BV28" s="66">
        <f>BV16/BV$10*100</f>
        <v>52.816901408450704</v>
      </c>
      <c r="BW28" s="68">
        <f t="shared" si="15"/>
        <v>1.7584097859327217</v>
      </c>
      <c r="BX28" s="68">
        <f t="shared" si="15"/>
        <v>0.14285714285714285</v>
      </c>
      <c r="BY28" s="68">
        <f t="shared" si="15"/>
        <v>1.9123997532387416</v>
      </c>
      <c r="BZ28" s="68">
        <f t="shared" si="15"/>
        <v>2.4783147459727388</v>
      </c>
      <c r="CA28" s="68">
        <f t="shared" si="15"/>
        <v>4.7356828193832596</v>
      </c>
      <c r="CB28" s="68">
        <f t="shared" si="15"/>
        <v>3.7016420818257725</v>
      </c>
      <c r="CC28" s="68">
        <f t="shared" si="15"/>
        <v>3.2339202299676608</v>
      </c>
      <c r="CD28" s="36" t="s">
        <v>166</v>
      </c>
      <c r="CE28" s="8"/>
      <c r="CF28" s="11" t="s">
        <v>167</v>
      </c>
      <c r="CG28" s="68">
        <f t="shared" si="16"/>
        <v>3.4710743801652892</v>
      </c>
      <c r="CH28" s="68">
        <f t="shared" si="16"/>
        <v>3.8686334539382132</v>
      </c>
      <c r="CI28" s="68">
        <f t="shared" si="16"/>
        <v>0.77092511013215859</v>
      </c>
      <c r="CJ28" s="68">
        <f t="shared" si="16"/>
        <v>2.9244114002478314</v>
      </c>
      <c r="CK28" s="68">
        <f t="shared" si="16"/>
        <v>5.4287476866132014</v>
      </c>
      <c r="CL28" s="68">
        <f t="shared" si="16"/>
        <v>7.5</v>
      </c>
      <c r="CM28" s="68">
        <f t="shared" si="16"/>
        <v>1.452599388379205</v>
      </c>
      <c r="CN28" s="69" t="s">
        <v>83</v>
      </c>
      <c r="CO28" s="69"/>
      <c r="CP28" s="50"/>
      <c r="CQ28" s="67" t="e">
        <f>#REF!+#REF!+#REF!+#REF!</f>
        <v>#REF!</v>
      </c>
      <c r="CR28" s="10" t="e">
        <f>#REF!+#REF!+#REF!+#REF!</f>
        <v>#REF!</v>
      </c>
      <c r="CS28" s="10" t="e">
        <f>#REF!+#REF!+#REF!+#REF!</f>
        <v>#REF!</v>
      </c>
      <c r="CT28" s="10" t="e">
        <f>#REF!+#REF!+#REF!+#REF!</f>
        <v>#REF!</v>
      </c>
      <c r="CU28" s="10" t="e">
        <f>#REF!+#REF!+#REF!+#REF!</f>
        <v>#REF!</v>
      </c>
      <c r="CV28" s="10" t="e">
        <f>#REF!+#REF!+#REF!+#REF!</f>
        <v>#REF!</v>
      </c>
      <c r="CW28" s="10" t="e">
        <f>#REF!+#REF!+#REF!+#REF!</f>
        <v>#REF!</v>
      </c>
      <c r="CX28" s="10">
        <v>705</v>
      </c>
      <c r="CY28" s="10">
        <v>572</v>
      </c>
      <c r="CZ28" s="10">
        <v>507</v>
      </c>
      <c r="DA28" s="10">
        <v>411</v>
      </c>
      <c r="DB28" s="10">
        <v>387</v>
      </c>
      <c r="DC28" s="10">
        <v>434</v>
      </c>
      <c r="DD28" s="10">
        <v>376</v>
      </c>
      <c r="DE28" s="10">
        <v>539</v>
      </c>
      <c r="DF28" s="15" t="s">
        <v>211</v>
      </c>
      <c r="DG28" s="6"/>
      <c r="DH28" s="7" t="s">
        <v>212</v>
      </c>
      <c r="DI28" s="10">
        <v>539</v>
      </c>
      <c r="DJ28" s="10">
        <v>376</v>
      </c>
      <c r="DK28" s="10">
        <v>434</v>
      </c>
      <c r="DL28" s="10">
        <v>387</v>
      </c>
      <c r="DM28" s="10">
        <v>411</v>
      </c>
      <c r="DN28" s="10">
        <v>507</v>
      </c>
      <c r="DO28" s="10">
        <v>572</v>
      </c>
      <c r="DP28" s="10">
        <v>705</v>
      </c>
      <c r="DQ28" s="10" t="e">
        <f t="shared" si="2"/>
        <v>#REF!</v>
      </c>
      <c r="DR28" s="10" t="e">
        <f t="shared" si="3"/>
        <v>#REF!</v>
      </c>
      <c r="DS28" s="10" t="e">
        <f>#REF!+#REF!+#REF!+#REF!</f>
        <v>#REF!</v>
      </c>
      <c r="DT28" s="10" t="e">
        <f>#REF!+#REF!+#REF!+#REF!</f>
        <v>#REF!</v>
      </c>
      <c r="DU28" s="10" t="e">
        <f>#REF!+#REF!+#REF!+#REF!</f>
        <v>#REF!</v>
      </c>
      <c r="DV28" s="10" t="e">
        <f>#REF!+#REF!+#REF!+#REF!</f>
        <v>#REF!</v>
      </c>
      <c r="DW28" s="8"/>
      <c r="DX28" s="8"/>
      <c r="DY28" s="8"/>
      <c r="DZ28" s="6">
        <v>45</v>
      </c>
      <c r="EA28" s="6">
        <v>82</v>
      </c>
      <c r="EB28" s="7" t="s">
        <v>83</v>
      </c>
      <c r="EC28" s="6">
        <v>73</v>
      </c>
      <c r="ED28" s="6">
        <v>140</v>
      </c>
      <c r="EE28" s="6">
        <v>103</v>
      </c>
      <c r="EF28" s="6">
        <v>262</v>
      </c>
      <c r="EG28" s="6">
        <v>705</v>
      </c>
      <c r="EH28" s="10" t="s">
        <v>211</v>
      </c>
      <c r="EI28" s="6"/>
      <c r="EJ28" s="7" t="s">
        <v>212</v>
      </c>
      <c r="EK28" s="6">
        <v>705</v>
      </c>
      <c r="EL28" s="6">
        <v>262</v>
      </c>
      <c r="EM28" s="6">
        <v>103</v>
      </c>
      <c r="EN28" s="6">
        <v>140</v>
      </c>
      <c r="EO28" s="6">
        <v>73</v>
      </c>
      <c r="EP28" s="7" t="s">
        <v>83</v>
      </c>
      <c r="EQ28" s="51">
        <v>82</v>
      </c>
      <c r="ER28" s="51">
        <v>45</v>
      </c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</row>
    <row r="29" spans="1:212">
      <c r="A29" s="74" t="s">
        <v>65</v>
      </c>
      <c r="B29" s="60">
        <v>5866</v>
      </c>
      <c r="C29" s="60"/>
      <c r="D29" s="61"/>
      <c r="E29" s="75">
        <v>1495</v>
      </c>
      <c r="F29" s="75"/>
      <c r="G29" s="76"/>
      <c r="H29" s="75">
        <v>2456</v>
      </c>
      <c r="I29" s="75"/>
      <c r="J29" s="76"/>
      <c r="K29" s="60">
        <v>650</v>
      </c>
      <c r="L29" s="60"/>
      <c r="M29" s="61"/>
      <c r="N29" s="121">
        <v>15138</v>
      </c>
      <c r="O29" s="75"/>
      <c r="P29" s="76"/>
      <c r="Q29" s="63">
        <v>19739</v>
      </c>
      <c r="R29" s="60"/>
      <c r="S29" s="61"/>
      <c r="T29" s="64">
        <v>25605</v>
      </c>
      <c r="U29" s="77" t="s">
        <v>38</v>
      </c>
      <c r="V29" s="6"/>
      <c r="W29" s="6">
        <v>508</v>
      </c>
      <c r="X29" s="6">
        <v>404</v>
      </c>
      <c r="Y29" s="6">
        <v>2726</v>
      </c>
      <c r="Z29" s="6">
        <v>9995</v>
      </c>
      <c r="AA29" s="6">
        <v>13633</v>
      </c>
      <c r="AB29" s="10" t="s">
        <v>43</v>
      </c>
      <c r="AC29" s="6"/>
      <c r="AD29" s="7" t="s">
        <v>60</v>
      </c>
      <c r="AE29" s="6">
        <f>AA29</f>
        <v>13633</v>
      </c>
      <c r="AF29" s="6">
        <f>Z29</f>
        <v>9995</v>
      </c>
      <c r="AG29" s="6">
        <f>Y29</f>
        <v>2726</v>
      </c>
      <c r="AH29" s="6">
        <f>X29</f>
        <v>404</v>
      </c>
      <c r="AI29" s="6">
        <f>W29</f>
        <v>508</v>
      </c>
      <c r="AJ29" s="6"/>
      <c r="AK29" s="50"/>
      <c r="AL29" s="9">
        <v>2163</v>
      </c>
      <c r="AM29" s="9">
        <v>2048</v>
      </c>
      <c r="AN29" s="71">
        <v>1717</v>
      </c>
      <c r="AO29" s="6">
        <v>1493</v>
      </c>
      <c r="AP29" s="6">
        <v>1275</v>
      </c>
      <c r="AQ29" s="6">
        <v>1138</v>
      </c>
      <c r="AR29" s="6">
        <v>1072</v>
      </c>
      <c r="AS29" s="6">
        <f t="shared" si="10"/>
        <v>1052</v>
      </c>
      <c r="AT29" s="6">
        <v>1101</v>
      </c>
      <c r="AU29" s="6">
        <v>920</v>
      </c>
      <c r="AV29" s="6">
        <v>875</v>
      </c>
      <c r="AW29" s="6">
        <v>837</v>
      </c>
      <c r="AX29" s="6">
        <v>967</v>
      </c>
      <c r="AY29" s="6">
        <v>634</v>
      </c>
      <c r="AZ29" s="6">
        <v>623</v>
      </c>
      <c r="BA29" s="6">
        <v>495</v>
      </c>
      <c r="BB29" s="10" t="s">
        <v>183</v>
      </c>
      <c r="BC29" s="6"/>
      <c r="BD29" s="6"/>
      <c r="BE29" s="6"/>
      <c r="BF29" s="7" t="s">
        <v>184</v>
      </c>
      <c r="BG29" s="6">
        <v>495</v>
      </c>
      <c r="BH29" s="6">
        <v>623</v>
      </c>
      <c r="BI29" s="6">
        <v>634</v>
      </c>
      <c r="BJ29" s="6">
        <v>967</v>
      </c>
      <c r="BK29" s="6">
        <v>837</v>
      </c>
      <c r="BL29" s="6">
        <v>875</v>
      </c>
      <c r="BM29" s="6">
        <v>920</v>
      </c>
      <c r="BN29" s="6">
        <v>1101</v>
      </c>
      <c r="BO29" s="6">
        <v>1052</v>
      </c>
      <c r="BP29" s="10">
        <f t="shared" si="11"/>
        <v>1072</v>
      </c>
      <c r="BQ29" s="6">
        <v>1138</v>
      </c>
      <c r="BR29" s="6">
        <v>1275</v>
      </c>
      <c r="BS29" s="6">
        <v>1493</v>
      </c>
      <c r="BT29" s="71">
        <v>1717</v>
      </c>
      <c r="BU29" s="8"/>
      <c r="BV29" s="66" t="s">
        <v>206</v>
      </c>
      <c r="BW29" s="68">
        <f t="shared" si="15"/>
        <v>1.452599388379205</v>
      </c>
      <c r="BX29" s="68">
        <f t="shared" si="15"/>
        <v>7.5</v>
      </c>
      <c r="BY29" s="68">
        <f t="shared" si="15"/>
        <v>5.4287476866132014</v>
      </c>
      <c r="BZ29" s="68">
        <f t="shared" si="15"/>
        <v>2.9244114002478314</v>
      </c>
      <c r="CA29" s="68">
        <f t="shared" si="15"/>
        <v>0.77092511013215859</v>
      </c>
      <c r="CB29" s="68">
        <f t="shared" si="15"/>
        <v>3.8686334539382132</v>
      </c>
      <c r="CC29" s="68">
        <f t="shared" si="15"/>
        <v>3.4710743801652892</v>
      </c>
      <c r="CD29" s="36" t="s">
        <v>176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50"/>
      <c r="CQ29" s="67" t="e">
        <f>#REF!+#REF!+#REF!+#REF!</f>
        <v>#REF!</v>
      </c>
      <c r="CR29" s="10" t="e">
        <f>#REF!+#REF!+#REF!+#REF!</f>
        <v>#REF!</v>
      </c>
      <c r="CS29" s="10" t="e">
        <f>#REF!+#REF!+#REF!+#REF!</f>
        <v>#REF!</v>
      </c>
      <c r="CT29" s="10" t="e">
        <f>#REF!+#REF!+#REF!+#REF!</f>
        <v>#REF!</v>
      </c>
      <c r="CU29" s="10" t="e">
        <f>#REF!+#REF!+#REF!+#REF!</f>
        <v>#REF!</v>
      </c>
      <c r="CV29" s="10" t="e">
        <f>#REF!+#REF!+#REF!+#REF!</f>
        <v>#REF!</v>
      </c>
      <c r="CW29" s="10" t="e">
        <f>#REF!+#REF!+#REF!+#REF!</f>
        <v>#REF!</v>
      </c>
      <c r="CX29" s="10">
        <v>733</v>
      </c>
      <c r="CY29" s="10">
        <v>805</v>
      </c>
      <c r="CZ29" s="10">
        <v>767</v>
      </c>
      <c r="DA29" s="10">
        <v>660</v>
      </c>
      <c r="DB29" s="10">
        <v>675</v>
      </c>
      <c r="DC29" s="10">
        <v>632</v>
      </c>
      <c r="DD29" s="10">
        <v>555</v>
      </c>
      <c r="DE29" s="10">
        <v>489</v>
      </c>
      <c r="DF29" s="15" t="s">
        <v>213</v>
      </c>
      <c r="DG29" s="6"/>
      <c r="DH29" s="7" t="s">
        <v>214</v>
      </c>
      <c r="DI29" s="10">
        <v>489</v>
      </c>
      <c r="DJ29" s="10">
        <v>555</v>
      </c>
      <c r="DK29" s="10">
        <v>632</v>
      </c>
      <c r="DL29" s="10">
        <v>675</v>
      </c>
      <c r="DM29" s="10">
        <v>660</v>
      </c>
      <c r="DN29" s="10">
        <v>767</v>
      </c>
      <c r="DO29" s="10">
        <v>805</v>
      </c>
      <c r="DP29" s="10">
        <v>733</v>
      </c>
      <c r="DQ29" s="10" t="e">
        <f t="shared" si="2"/>
        <v>#REF!</v>
      </c>
      <c r="DR29" s="10" t="e">
        <f t="shared" si="3"/>
        <v>#REF!</v>
      </c>
      <c r="DS29" s="10" t="e">
        <f>#REF!+#REF!+#REF!+#REF!</f>
        <v>#REF!</v>
      </c>
      <c r="DT29" s="10" t="e">
        <f>#REF!+#REF!+#REF!+#REF!</f>
        <v>#REF!</v>
      </c>
      <c r="DU29" s="10" t="e">
        <f>#REF!+#REF!+#REF!+#REF!</f>
        <v>#REF!</v>
      </c>
      <c r="DV29" s="10" t="e">
        <f>#REF!+#REF!+#REF!+#REF!</f>
        <v>#REF!</v>
      </c>
      <c r="DW29" s="8"/>
      <c r="DX29" s="8"/>
      <c r="DY29" s="8"/>
      <c r="DZ29" s="6">
        <v>76</v>
      </c>
      <c r="EA29" s="6">
        <v>81</v>
      </c>
      <c r="EB29" s="6">
        <v>39</v>
      </c>
      <c r="EC29" s="6">
        <v>65</v>
      </c>
      <c r="ED29" s="6">
        <v>196</v>
      </c>
      <c r="EE29" s="6">
        <v>39</v>
      </c>
      <c r="EF29" s="6">
        <v>237</v>
      </c>
      <c r="EG29" s="6">
        <v>733</v>
      </c>
      <c r="EH29" s="10" t="s">
        <v>213</v>
      </c>
      <c r="EI29" s="6"/>
      <c r="EJ29" s="7" t="s">
        <v>214</v>
      </c>
      <c r="EK29" s="6">
        <v>733</v>
      </c>
      <c r="EL29" s="6">
        <v>237</v>
      </c>
      <c r="EM29" s="6">
        <v>39</v>
      </c>
      <c r="EN29" s="6">
        <v>196</v>
      </c>
      <c r="EO29" s="6">
        <v>65</v>
      </c>
      <c r="EP29" s="6">
        <v>39</v>
      </c>
      <c r="EQ29" s="51">
        <v>81</v>
      </c>
      <c r="ER29" s="51">
        <v>76</v>
      </c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</row>
    <row r="30" spans="1:212">
      <c r="A30" s="78" t="s">
        <v>215</v>
      </c>
      <c r="B30" s="60">
        <v>6628</v>
      </c>
      <c r="C30" s="60"/>
      <c r="D30" s="61"/>
      <c r="E30" s="79">
        <v>1877</v>
      </c>
      <c r="F30" s="79"/>
      <c r="G30" s="80"/>
      <c r="H30" s="79">
        <v>2884</v>
      </c>
      <c r="I30" s="79"/>
      <c r="J30" s="80"/>
      <c r="K30" s="79">
        <v>1048</v>
      </c>
      <c r="L30" s="79"/>
      <c r="M30" s="80"/>
      <c r="N30" s="121">
        <v>16478</v>
      </c>
      <c r="O30" s="75"/>
      <c r="P30" s="76"/>
      <c r="Q30" s="63">
        <v>22287</v>
      </c>
      <c r="R30" s="60"/>
      <c r="S30" s="61"/>
      <c r="T30" s="64">
        <v>28915</v>
      </c>
      <c r="U30" s="81" t="s">
        <v>37</v>
      </c>
      <c r="V30" s="6"/>
      <c r="W30" s="6">
        <v>574</v>
      </c>
      <c r="X30" s="6">
        <v>510</v>
      </c>
      <c r="Y30" s="6">
        <v>3068</v>
      </c>
      <c r="Z30" s="6">
        <v>10506</v>
      </c>
      <c r="AA30" s="6">
        <v>14658</v>
      </c>
      <c r="AB30" s="7" t="s">
        <v>42</v>
      </c>
      <c r="AC30" s="6"/>
      <c r="AD30" s="7" t="s">
        <v>61</v>
      </c>
      <c r="AE30" s="6">
        <f>AA30</f>
        <v>14658</v>
      </c>
      <c r="AF30" s="6">
        <f>Z30</f>
        <v>10506</v>
      </c>
      <c r="AG30" s="6">
        <f>Y30</f>
        <v>3068</v>
      </c>
      <c r="AH30" s="6">
        <f>X30</f>
        <v>510</v>
      </c>
      <c r="AI30" s="6">
        <f>W30</f>
        <v>574</v>
      </c>
      <c r="AJ30" s="6"/>
      <c r="AK30" s="50"/>
      <c r="AL30" s="82" t="s">
        <v>83</v>
      </c>
      <c r="AM30" s="82" t="s">
        <v>83</v>
      </c>
      <c r="AN30" s="82" t="s">
        <v>83</v>
      </c>
      <c r="AO30" s="10" t="s">
        <v>83</v>
      </c>
      <c r="AP30" s="10" t="s">
        <v>83</v>
      </c>
      <c r="AQ30" s="10" t="s">
        <v>83</v>
      </c>
      <c r="AR30" s="10" t="s">
        <v>83</v>
      </c>
      <c r="AS30" s="10" t="s">
        <v>83</v>
      </c>
      <c r="AT30" s="10" t="s">
        <v>83</v>
      </c>
      <c r="AU30" s="10" t="s">
        <v>83</v>
      </c>
      <c r="AV30" s="10" t="s">
        <v>83</v>
      </c>
      <c r="AW30" s="10" t="s">
        <v>83</v>
      </c>
      <c r="AX30" s="10" t="s">
        <v>83</v>
      </c>
      <c r="AY30" s="10" t="s">
        <v>83</v>
      </c>
      <c r="AZ30" s="10" t="s">
        <v>83</v>
      </c>
      <c r="BA30" s="10" t="s">
        <v>83</v>
      </c>
      <c r="BB30" s="10" t="s">
        <v>187</v>
      </c>
      <c r="BC30" s="6"/>
      <c r="BD30" s="6"/>
      <c r="BE30" s="6"/>
      <c r="BF30" s="7" t="s">
        <v>188</v>
      </c>
      <c r="BG30" s="7" t="s">
        <v>83</v>
      </c>
      <c r="BH30" s="7" t="s">
        <v>83</v>
      </c>
      <c r="BI30" s="7" t="s">
        <v>83</v>
      </c>
      <c r="BJ30" s="7" t="s">
        <v>83</v>
      </c>
      <c r="BK30" s="7" t="s">
        <v>83</v>
      </c>
      <c r="BL30" s="7" t="s">
        <v>83</v>
      </c>
      <c r="BM30" s="7" t="s">
        <v>83</v>
      </c>
      <c r="BN30" s="7" t="s">
        <v>83</v>
      </c>
      <c r="BO30" s="7" t="s">
        <v>83</v>
      </c>
      <c r="BP30" s="10" t="str">
        <f t="shared" si="11"/>
        <v>-</v>
      </c>
      <c r="BQ30" s="7" t="s">
        <v>83</v>
      </c>
      <c r="BR30" s="7" t="s">
        <v>83</v>
      </c>
      <c r="BS30" s="7" t="s">
        <v>83</v>
      </c>
      <c r="BT30" s="82" t="s">
        <v>83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11" t="s">
        <v>216</v>
      </c>
      <c r="CG30" s="8"/>
      <c r="CH30" s="8"/>
      <c r="CI30" s="8"/>
      <c r="CJ30" s="8"/>
      <c r="CK30" s="8"/>
      <c r="CL30" s="8"/>
      <c r="CM30" s="8"/>
      <c r="CN30" s="8"/>
      <c r="CO30" s="8"/>
      <c r="CP30" s="50"/>
      <c r="CQ30" s="67" t="e">
        <f>#REF!+#REF!+#REF!+#REF!</f>
        <v>#REF!</v>
      </c>
      <c r="CR30" s="10" t="e">
        <f>#REF!+#REF!+#REF!+#REF!</f>
        <v>#REF!</v>
      </c>
      <c r="CS30" s="10" t="e">
        <f>#REF!+#REF!+#REF!+#REF!</f>
        <v>#REF!</v>
      </c>
      <c r="CT30" s="10" t="e">
        <f>#REF!+#REF!+#REF!+#REF!</f>
        <v>#REF!</v>
      </c>
      <c r="CU30" s="10" t="e">
        <f>#REF!+#REF!+#REF!+#REF!</f>
        <v>#REF!</v>
      </c>
      <c r="CV30" s="10" t="e">
        <f>#REF!+#REF!+#REF!+#REF!</f>
        <v>#REF!</v>
      </c>
      <c r="CW30" s="10" t="e">
        <f>#REF!+#REF!+#REF!+#REF!</f>
        <v>#REF!</v>
      </c>
      <c r="CX30" s="10">
        <v>306</v>
      </c>
      <c r="CY30" s="10">
        <v>290</v>
      </c>
      <c r="CZ30" s="10">
        <v>233</v>
      </c>
      <c r="DA30" s="10">
        <v>310</v>
      </c>
      <c r="DB30" s="10">
        <v>327</v>
      </c>
      <c r="DC30" s="10">
        <v>399</v>
      </c>
      <c r="DD30" s="10">
        <v>231</v>
      </c>
      <c r="DE30" s="10">
        <v>262</v>
      </c>
      <c r="DF30" s="15" t="s">
        <v>217</v>
      </c>
      <c r="DG30" s="6"/>
      <c r="DH30" s="7" t="s">
        <v>218</v>
      </c>
      <c r="DI30" s="10">
        <v>262</v>
      </c>
      <c r="DJ30" s="10">
        <v>231</v>
      </c>
      <c r="DK30" s="10">
        <v>399</v>
      </c>
      <c r="DL30" s="10">
        <v>327</v>
      </c>
      <c r="DM30" s="10">
        <v>310</v>
      </c>
      <c r="DN30" s="10">
        <v>233</v>
      </c>
      <c r="DO30" s="10">
        <v>290</v>
      </c>
      <c r="DP30" s="10">
        <v>3006</v>
      </c>
      <c r="DQ30" s="10" t="e">
        <f t="shared" si="2"/>
        <v>#REF!</v>
      </c>
      <c r="DR30" s="10" t="e">
        <f t="shared" si="3"/>
        <v>#REF!</v>
      </c>
      <c r="DS30" s="10" t="e">
        <f>#REF!+#REF!+#REF!+#REF!</f>
        <v>#REF!</v>
      </c>
      <c r="DT30" s="10" t="e">
        <f>#REF!+#REF!+#REF!+#REF!</f>
        <v>#REF!</v>
      </c>
      <c r="DU30" s="10" t="e">
        <f>#REF!+#REF!+#REF!+#REF!</f>
        <v>#REF!</v>
      </c>
      <c r="DV30" s="10" t="e">
        <f>#REF!+#REF!+#REF!+#REF!</f>
        <v>#REF!</v>
      </c>
      <c r="DW30" s="8"/>
      <c r="DX30" s="8"/>
      <c r="DY30" s="8"/>
      <c r="DZ30" s="7" t="s">
        <v>83</v>
      </c>
      <c r="EA30" s="7" t="s">
        <v>83</v>
      </c>
      <c r="EB30" s="7" t="s">
        <v>83</v>
      </c>
      <c r="EC30" s="7" t="s">
        <v>83</v>
      </c>
      <c r="ED30" s="7" t="s">
        <v>83</v>
      </c>
      <c r="EE30" s="7" t="s">
        <v>83</v>
      </c>
      <c r="EF30" s="6">
        <v>306</v>
      </c>
      <c r="EG30" s="6">
        <v>306</v>
      </c>
      <c r="EH30" s="10" t="s">
        <v>217</v>
      </c>
      <c r="EI30" s="6"/>
      <c r="EJ30" s="7" t="s">
        <v>218</v>
      </c>
      <c r="EK30" s="6">
        <v>306</v>
      </c>
      <c r="EL30" s="6">
        <v>306</v>
      </c>
      <c r="EM30" s="7" t="s">
        <v>83</v>
      </c>
      <c r="EN30" s="7" t="s">
        <v>83</v>
      </c>
      <c r="EO30" s="7" t="s">
        <v>83</v>
      </c>
      <c r="EP30" s="7" t="s">
        <v>83</v>
      </c>
      <c r="EQ30" s="11" t="s">
        <v>83</v>
      </c>
      <c r="ER30" s="11" t="s">
        <v>83</v>
      </c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</row>
    <row r="31" spans="1:212">
      <c r="A31" s="78" t="s">
        <v>219</v>
      </c>
      <c r="B31" s="60">
        <v>7572</v>
      </c>
      <c r="C31" s="60"/>
      <c r="D31" s="61"/>
      <c r="E31" s="60">
        <v>3262</v>
      </c>
      <c r="F31" s="60"/>
      <c r="G31" s="61"/>
      <c r="H31" s="79">
        <v>3701</v>
      </c>
      <c r="I31" s="79"/>
      <c r="J31" s="80"/>
      <c r="K31" s="60">
        <v>1129</v>
      </c>
      <c r="L31" s="60"/>
      <c r="M31" s="61"/>
      <c r="N31" s="121">
        <v>16235</v>
      </c>
      <c r="O31" s="75"/>
      <c r="P31" s="76"/>
      <c r="Q31" s="63">
        <v>24327</v>
      </c>
      <c r="R31" s="60"/>
      <c r="S31" s="61"/>
      <c r="T31" s="64">
        <v>31899</v>
      </c>
      <c r="U31" s="83" t="s">
        <v>36</v>
      </c>
      <c r="V31" s="8"/>
      <c r="W31" s="6">
        <v>720</v>
      </c>
      <c r="X31" s="6">
        <v>556</v>
      </c>
      <c r="Y31" s="6">
        <v>3153</v>
      </c>
      <c r="Z31" s="6">
        <v>11144</v>
      </c>
      <c r="AA31" s="6">
        <f>SUM(W31:Z31)</f>
        <v>15573</v>
      </c>
      <c r="AB31" s="7" t="s">
        <v>41</v>
      </c>
      <c r="AC31" s="6"/>
      <c r="AD31" s="7" t="s">
        <v>62</v>
      </c>
      <c r="AE31" s="6">
        <f>AA31</f>
        <v>15573</v>
      </c>
      <c r="AF31" s="6">
        <f>Z31</f>
        <v>11144</v>
      </c>
      <c r="AG31" s="6">
        <f>Y31</f>
        <v>3153</v>
      </c>
      <c r="AH31" s="6">
        <f>X31</f>
        <v>556</v>
      </c>
      <c r="AI31" s="6">
        <f>W31</f>
        <v>720</v>
      </c>
      <c r="AJ31" s="6"/>
      <c r="AK31" s="50"/>
      <c r="AL31" s="9"/>
      <c r="AM31" s="9"/>
      <c r="AN31" s="71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10"/>
      <c r="BQ31" s="6"/>
      <c r="BR31" s="6"/>
      <c r="BS31" s="6"/>
      <c r="BT31" s="71"/>
      <c r="BU31" s="8"/>
      <c r="BV31" s="12"/>
      <c r="BW31" s="8"/>
      <c r="BX31" s="11" t="s">
        <v>220</v>
      </c>
      <c r="BY31" s="8"/>
      <c r="BZ31" s="8"/>
      <c r="CA31" s="8"/>
      <c r="CB31" s="8"/>
      <c r="CC31" s="8"/>
      <c r="CD31" s="8"/>
      <c r="CE31" s="8"/>
      <c r="CF31" s="11" t="s">
        <v>221</v>
      </c>
      <c r="CG31" s="8"/>
      <c r="CH31" s="8"/>
      <c r="CI31" s="8"/>
      <c r="CJ31" s="8"/>
      <c r="CK31" s="8"/>
      <c r="CL31" s="8"/>
      <c r="CM31" s="8"/>
      <c r="CN31" s="8"/>
      <c r="CO31" s="8"/>
      <c r="CP31" s="50"/>
      <c r="CQ31" s="67" t="e">
        <f>#REF!+#REF!+#REF!+#REF!</f>
        <v>#REF!</v>
      </c>
      <c r="CR31" s="10" t="e">
        <f>#REF!+#REF!+#REF!+#REF!</f>
        <v>#REF!</v>
      </c>
      <c r="CS31" s="10" t="e">
        <f>#REF!+#REF!+#REF!+#REF!</f>
        <v>#REF!</v>
      </c>
      <c r="CT31" s="10" t="e">
        <f>#REF!+#REF!+#REF!+#REF!</f>
        <v>#REF!</v>
      </c>
      <c r="CU31" s="10" t="e">
        <f>#REF!+#REF!+#REF!+#REF!</f>
        <v>#REF!</v>
      </c>
      <c r="CV31" s="10" t="e">
        <f>#REF!+#REF!+#REF!+#REF!</f>
        <v>#REF!</v>
      </c>
      <c r="CW31" s="10" t="e">
        <f>#REF!+#REF!+#REF!+#REF!</f>
        <v>#REF!</v>
      </c>
      <c r="CX31" s="10">
        <v>2039</v>
      </c>
      <c r="CY31" s="10">
        <v>1935</v>
      </c>
      <c r="CZ31" s="10">
        <v>1826</v>
      </c>
      <c r="DA31" s="10">
        <v>1623</v>
      </c>
      <c r="DB31" s="10">
        <v>1628</v>
      </c>
      <c r="DC31" s="10">
        <v>1485</v>
      </c>
      <c r="DD31" s="10">
        <v>1489</v>
      </c>
      <c r="DE31" s="10">
        <v>1512</v>
      </c>
      <c r="DF31" s="15" t="s">
        <v>222</v>
      </c>
      <c r="DG31" s="6"/>
      <c r="DH31" s="7" t="s">
        <v>223</v>
      </c>
      <c r="DI31" s="10">
        <v>1512</v>
      </c>
      <c r="DJ31" s="10">
        <v>1489</v>
      </c>
      <c r="DK31" s="10">
        <v>1485</v>
      </c>
      <c r="DL31" s="10">
        <v>1628</v>
      </c>
      <c r="DM31" s="10">
        <v>1623</v>
      </c>
      <c r="DN31" s="10">
        <v>1826</v>
      </c>
      <c r="DO31" s="10">
        <v>1935</v>
      </c>
      <c r="DP31" s="10">
        <v>2039</v>
      </c>
      <c r="DQ31" s="10" t="e">
        <f t="shared" si="2"/>
        <v>#REF!</v>
      </c>
      <c r="DR31" s="10" t="e">
        <f t="shared" si="3"/>
        <v>#REF!</v>
      </c>
      <c r="DS31" s="10" t="e">
        <f>#REF!+#REF!+#REF!+#REF!</f>
        <v>#REF!</v>
      </c>
      <c r="DT31" s="10" t="e">
        <f>#REF!+#REF!+#REF!+#REF!</f>
        <v>#REF!</v>
      </c>
      <c r="DU31" s="10" t="e">
        <f>#REF!+#REF!+#REF!+#REF!</f>
        <v>#REF!</v>
      </c>
      <c r="DV31" s="10" t="e">
        <f>#REF!+#REF!+#REF!+#REF!</f>
        <v>#REF!</v>
      </c>
      <c r="DW31" s="8"/>
      <c r="DX31" s="8"/>
      <c r="DY31" s="8"/>
      <c r="DZ31" s="7" t="s">
        <v>83</v>
      </c>
      <c r="EA31" s="6">
        <v>437</v>
      </c>
      <c r="EB31" s="7" t="s">
        <v>83</v>
      </c>
      <c r="EC31" s="7" t="s">
        <v>83</v>
      </c>
      <c r="ED31" s="6">
        <v>368</v>
      </c>
      <c r="EE31" s="6">
        <v>1234</v>
      </c>
      <c r="EF31" s="7" t="s">
        <v>83</v>
      </c>
      <c r="EG31" s="6">
        <v>2039</v>
      </c>
      <c r="EH31" s="10" t="s">
        <v>222</v>
      </c>
      <c r="EI31" s="6"/>
      <c r="EJ31" s="7" t="s">
        <v>223</v>
      </c>
      <c r="EK31" s="6">
        <v>2039</v>
      </c>
      <c r="EL31" s="7" t="s">
        <v>83</v>
      </c>
      <c r="EM31" s="6">
        <v>1234</v>
      </c>
      <c r="EN31" s="6">
        <v>368</v>
      </c>
      <c r="EO31" s="7" t="s">
        <v>83</v>
      </c>
      <c r="EP31" s="7" t="s">
        <v>83</v>
      </c>
      <c r="EQ31" s="51">
        <v>437</v>
      </c>
      <c r="ER31" s="11" t="s">
        <v>83</v>
      </c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</row>
    <row r="32" spans="1:212">
      <c r="A32" s="78" t="s">
        <v>224</v>
      </c>
      <c r="B32" s="60">
        <v>8861</v>
      </c>
      <c r="C32" s="84"/>
      <c r="D32" s="85"/>
      <c r="E32" s="60">
        <v>4406</v>
      </c>
      <c r="F32" s="84"/>
      <c r="G32" s="85"/>
      <c r="H32" s="79">
        <v>3519</v>
      </c>
      <c r="I32" s="86"/>
      <c r="J32" s="87"/>
      <c r="K32" s="60">
        <v>1234</v>
      </c>
      <c r="L32" s="84"/>
      <c r="M32" s="85"/>
      <c r="N32" s="121">
        <v>16094</v>
      </c>
      <c r="O32" s="88"/>
      <c r="P32" s="89"/>
      <c r="Q32" s="63">
        <v>25253</v>
      </c>
      <c r="R32" s="84"/>
      <c r="S32" s="85"/>
      <c r="T32" s="64">
        <v>34114</v>
      </c>
      <c r="U32" s="83" t="s">
        <v>225</v>
      </c>
      <c r="V32" s="8"/>
      <c r="W32" s="6"/>
      <c r="X32" s="6"/>
      <c r="Y32" s="6"/>
      <c r="Z32" s="6"/>
      <c r="AA32" s="6"/>
      <c r="AB32" s="7"/>
      <c r="AC32" s="6"/>
      <c r="AD32" s="7"/>
      <c r="AE32" s="6"/>
      <c r="AF32" s="6"/>
      <c r="AG32" s="6"/>
      <c r="AH32" s="6"/>
      <c r="AI32" s="6"/>
      <c r="AJ32" s="6"/>
      <c r="AK32" s="50"/>
      <c r="AL32" s="9"/>
      <c r="AM32" s="9"/>
      <c r="AN32" s="71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1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10"/>
      <c r="BQ32" s="6"/>
      <c r="BR32" s="6"/>
      <c r="BS32" s="6"/>
      <c r="BT32" s="71"/>
      <c r="BU32" s="8"/>
      <c r="BV32" s="12"/>
      <c r="BW32" s="8"/>
      <c r="BX32" s="11"/>
      <c r="BY32" s="8"/>
      <c r="BZ32" s="8"/>
      <c r="CA32" s="8"/>
      <c r="CB32" s="8"/>
      <c r="CC32" s="8"/>
      <c r="CD32" s="8"/>
      <c r="CE32" s="8"/>
      <c r="CF32" s="11"/>
      <c r="CG32" s="8"/>
      <c r="CH32" s="8"/>
      <c r="CI32" s="8"/>
      <c r="CJ32" s="8"/>
      <c r="CK32" s="8"/>
      <c r="CL32" s="8"/>
      <c r="CM32" s="8"/>
      <c r="CN32" s="8"/>
      <c r="CO32" s="8"/>
      <c r="CP32" s="50"/>
      <c r="CQ32" s="67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5"/>
      <c r="DG32" s="6"/>
      <c r="DH32" s="7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8"/>
      <c r="DX32" s="8"/>
      <c r="DY32" s="8"/>
      <c r="DZ32" s="7"/>
      <c r="EA32" s="6"/>
      <c r="EB32" s="7"/>
      <c r="EC32" s="7"/>
      <c r="ED32" s="6"/>
      <c r="EE32" s="6"/>
      <c r="EF32" s="7"/>
      <c r="EG32" s="6"/>
      <c r="EH32" s="10"/>
      <c r="EI32" s="6"/>
      <c r="EJ32" s="7"/>
      <c r="EK32" s="6"/>
      <c r="EL32" s="7"/>
      <c r="EM32" s="6"/>
      <c r="EN32" s="6"/>
      <c r="EO32" s="7"/>
      <c r="EP32" s="7"/>
      <c r="EQ32" s="51"/>
      <c r="ER32" s="11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</row>
    <row r="33" spans="1:212">
      <c r="A33" s="78" t="s">
        <v>226</v>
      </c>
      <c r="B33" s="60">
        <v>9530</v>
      </c>
      <c r="C33" s="84"/>
      <c r="D33" s="85"/>
      <c r="E33" s="60">
        <v>6242</v>
      </c>
      <c r="F33" s="84"/>
      <c r="G33" s="85"/>
      <c r="H33" s="79">
        <v>4368</v>
      </c>
      <c r="I33" s="86"/>
      <c r="J33" s="87"/>
      <c r="K33" s="60">
        <v>1407</v>
      </c>
      <c r="L33" s="84"/>
      <c r="M33" s="85"/>
      <c r="N33" s="121">
        <v>17298</v>
      </c>
      <c r="O33" s="88"/>
      <c r="P33" s="89"/>
      <c r="Q33" s="63">
        <v>29315</v>
      </c>
      <c r="R33" s="84"/>
      <c r="S33" s="85"/>
      <c r="T33" s="64">
        <v>38845</v>
      </c>
      <c r="U33" s="83" t="s">
        <v>227</v>
      </c>
      <c r="V33" s="8"/>
      <c r="W33" s="6"/>
      <c r="X33" s="6"/>
      <c r="Y33" s="6"/>
      <c r="Z33" s="6"/>
      <c r="AA33" s="6"/>
      <c r="AB33" s="7"/>
      <c r="AC33" s="6"/>
      <c r="AD33" s="7"/>
      <c r="AE33" s="6"/>
      <c r="AF33" s="6"/>
      <c r="AG33" s="6"/>
      <c r="AH33" s="6"/>
      <c r="AI33" s="6"/>
      <c r="AJ33" s="6"/>
      <c r="AK33" s="50"/>
      <c r="AL33" s="9"/>
      <c r="AM33" s="9"/>
      <c r="AN33" s="71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10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0"/>
      <c r="BQ33" s="6"/>
      <c r="BR33" s="6"/>
      <c r="BS33" s="6"/>
      <c r="BT33" s="71"/>
      <c r="BU33" s="8"/>
      <c r="BV33" s="12"/>
      <c r="BW33" s="8"/>
      <c r="BX33" s="11"/>
      <c r="BY33" s="8"/>
      <c r="BZ33" s="8"/>
      <c r="CA33" s="8"/>
      <c r="CB33" s="8"/>
      <c r="CC33" s="8"/>
      <c r="CD33" s="8"/>
      <c r="CE33" s="8"/>
      <c r="CF33" s="11"/>
      <c r="CG33" s="8"/>
      <c r="CH33" s="8"/>
      <c r="CI33" s="8"/>
      <c r="CJ33" s="8"/>
      <c r="CK33" s="8"/>
      <c r="CL33" s="8"/>
      <c r="CM33" s="8"/>
      <c r="CN33" s="8"/>
      <c r="CO33" s="8"/>
      <c r="CP33" s="50"/>
      <c r="CQ33" s="67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5"/>
      <c r="DG33" s="6"/>
      <c r="DH33" s="7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8"/>
      <c r="DX33" s="8"/>
      <c r="DY33" s="8"/>
      <c r="DZ33" s="7"/>
      <c r="EA33" s="6"/>
      <c r="EB33" s="7"/>
      <c r="EC33" s="7"/>
      <c r="ED33" s="6"/>
      <c r="EE33" s="6"/>
      <c r="EF33" s="7"/>
      <c r="EG33" s="6"/>
      <c r="EH33" s="10"/>
      <c r="EI33" s="6"/>
      <c r="EJ33" s="7"/>
      <c r="EK33" s="6"/>
      <c r="EL33" s="7"/>
      <c r="EM33" s="6"/>
      <c r="EN33" s="6"/>
      <c r="EO33" s="7"/>
      <c r="EP33" s="7"/>
      <c r="EQ33" s="51"/>
      <c r="ER33" s="11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</row>
    <row r="34" spans="1:212" s="25" customFormat="1" ht="15.75">
      <c r="A34" s="90" t="s">
        <v>228</v>
      </c>
      <c r="B34" s="85">
        <v>9545</v>
      </c>
      <c r="C34" s="91"/>
      <c r="D34" s="92"/>
      <c r="E34" s="85">
        <v>6843</v>
      </c>
      <c r="F34" s="91"/>
      <c r="G34" s="92"/>
      <c r="H34" s="87">
        <v>4697</v>
      </c>
      <c r="I34" s="91"/>
      <c r="J34" s="92"/>
      <c r="K34" s="85">
        <v>1775</v>
      </c>
      <c r="L34" s="91"/>
      <c r="M34" s="92"/>
      <c r="N34" s="122">
        <v>17268</v>
      </c>
      <c r="O34" s="91"/>
      <c r="P34" s="92"/>
      <c r="Q34" s="93">
        <v>30583</v>
      </c>
      <c r="R34" s="91"/>
      <c r="S34" s="92"/>
      <c r="T34" s="94">
        <v>40128</v>
      </c>
      <c r="U34" s="95" t="s">
        <v>229</v>
      </c>
      <c r="V34" s="92"/>
      <c r="W34" s="24">
        <v>820</v>
      </c>
      <c r="X34" s="24">
        <v>543</v>
      </c>
      <c r="Y34" s="24">
        <v>3181</v>
      </c>
      <c r="Z34" s="24">
        <v>11595</v>
      </c>
      <c r="AA34" s="24">
        <f>SUM(W34:Z34)</f>
        <v>16139</v>
      </c>
      <c r="AB34" s="55" t="s">
        <v>40</v>
      </c>
      <c r="AC34" s="24"/>
      <c r="AD34" s="55" t="s">
        <v>63</v>
      </c>
      <c r="AE34" s="24">
        <f>AA34</f>
        <v>16139</v>
      </c>
      <c r="AF34" s="24">
        <f>Z34</f>
        <v>11595</v>
      </c>
      <c r="AG34" s="24">
        <f>Y34</f>
        <v>3181</v>
      </c>
      <c r="AH34" s="24">
        <f>X34</f>
        <v>543</v>
      </c>
      <c r="AI34" s="24">
        <f>W34</f>
        <v>820</v>
      </c>
      <c r="AJ34" s="24"/>
      <c r="AK34" s="24"/>
      <c r="AL34" s="72"/>
      <c r="AM34" s="72"/>
      <c r="AN34" s="96"/>
      <c r="AO34" s="24"/>
      <c r="AP34" s="24"/>
      <c r="AQ34" s="24"/>
      <c r="AR34" s="24"/>
      <c r="AS34" s="24"/>
      <c r="AT34" s="24"/>
      <c r="AU34" s="24"/>
      <c r="AV34" s="97" t="s">
        <v>157</v>
      </c>
      <c r="AW34" s="24"/>
      <c r="AX34" s="92"/>
      <c r="AY34" s="24"/>
      <c r="AZ34" s="24"/>
      <c r="BA34" s="24"/>
      <c r="BB34" s="27"/>
      <c r="BC34" s="24"/>
      <c r="BD34" s="24"/>
      <c r="BE34" s="24"/>
      <c r="BF34" s="24"/>
      <c r="BG34" s="24"/>
      <c r="BH34" s="24"/>
      <c r="BI34" s="92"/>
      <c r="BJ34" s="24"/>
      <c r="BK34" s="55" t="s">
        <v>148</v>
      </c>
      <c r="BL34" s="24"/>
      <c r="BM34" s="24"/>
      <c r="BN34" s="24"/>
      <c r="BO34" s="24"/>
      <c r="BP34" s="27"/>
      <c r="BQ34" s="24"/>
      <c r="BR34" s="24"/>
      <c r="BS34" s="24"/>
      <c r="BT34" s="96"/>
      <c r="BU34" s="92"/>
      <c r="BV34" s="98"/>
      <c r="BW34" s="99"/>
      <c r="BX34" s="99"/>
      <c r="BY34" s="99"/>
      <c r="BZ34" s="99"/>
      <c r="CA34" s="99"/>
      <c r="CB34" s="99"/>
      <c r="CC34" s="99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100"/>
      <c r="CQ34" s="72"/>
      <c r="CR34" s="24"/>
      <c r="CS34" s="24"/>
      <c r="CT34" s="24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101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24"/>
      <c r="DU34" s="24"/>
      <c r="DV34" s="24"/>
      <c r="DW34" s="92"/>
      <c r="DX34" s="92"/>
      <c r="DY34" s="92"/>
      <c r="DZ34" s="24"/>
      <c r="EA34" s="24"/>
      <c r="EB34" s="24"/>
      <c r="EC34" s="24"/>
      <c r="ED34" s="24"/>
      <c r="EE34" s="24"/>
      <c r="EF34" s="24"/>
      <c r="EG34" s="24"/>
      <c r="EH34" s="27"/>
      <c r="EI34" s="24"/>
      <c r="EJ34" s="24"/>
      <c r="EK34" s="24"/>
      <c r="EL34" s="24"/>
      <c r="EM34" s="24"/>
      <c r="EN34" s="24"/>
      <c r="EO34" s="24"/>
      <c r="EP34" s="24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</row>
    <row r="35" spans="1:212" ht="15.75">
      <c r="A35" s="90" t="s">
        <v>230</v>
      </c>
      <c r="B35" s="85">
        <v>10316</v>
      </c>
      <c r="C35" s="91"/>
      <c r="D35" s="92"/>
      <c r="E35" s="85">
        <v>7935</v>
      </c>
      <c r="F35" s="91"/>
      <c r="G35" s="92"/>
      <c r="H35" s="87">
        <v>4420</v>
      </c>
      <c r="I35" s="91"/>
      <c r="J35" s="92"/>
      <c r="K35" s="85">
        <v>1575</v>
      </c>
      <c r="L35" s="91"/>
      <c r="M35" s="92"/>
      <c r="N35" s="122">
        <v>18019</v>
      </c>
      <c r="O35" s="91"/>
      <c r="P35" s="92"/>
      <c r="Q35" s="93">
        <v>31949</v>
      </c>
      <c r="R35" s="91"/>
      <c r="S35" s="92"/>
      <c r="T35" s="94">
        <v>42265</v>
      </c>
      <c r="U35" s="95" t="s">
        <v>231</v>
      </c>
      <c r="V35" s="8"/>
      <c r="W35" s="6"/>
      <c r="X35" s="6"/>
      <c r="Y35" s="6"/>
      <c r="Z35" s="6"/>
      <c r="AA35" s="6"/>
      <c r="AB35" s="7"/>
      <c r="AC35" s="6"/>
      <c r="AD35" s="7"/>
      <c r="AE35" s="6"/>
      <c r="AF35" s="6"/>
      <c r="AG35" s="6"/>
      <c r="AH35" s="6"/>
      <c r="AI35" s="6"/>
      <c r="AJ35" s="6"/>
      <c r="AK35" s="6"/>
      <c r="AL35" s="9"/>
      <c r="AM35" s="9"/>
      <c r="AN35" s="71"/>
      <c r="AO35" s="6"/>
      <c r="AP35" s="6"/>
      <c r="AQ35" s="6"/>
      <c r="AR35" s="6"/>
      <c r="AS35" s="6"/>
      <c r="AT35" s="6"/>
      <c r="AU35" s="6"/>
      <c r="AV35" s="35"/>
      <c r="AW35" s="6"/>
      <c r="AX35" s="8"/>
      <c r="AY35" s="6"/>
      <c r="AZ35" s="6"/>
      <c r="BA35" s="6"/>
      <c r="BB35" s="10"/>
      <c r="BC35" s="6"/>
      <c r="BD35" s="6"/>
      <c r="BE35" s="6"/>
      <c r="BF35" s="6"/>
      <c r="BG35" s="6"/>
      <c r="BH35" s="6"/>
      <c r="BI35" s="8"/>
      <c r="BJ35" s="6"/>
      <c r="BK35" s="7"/>
      <c r="BL35" s="6"/>
      <c r="BM35" s="6"/>
      <c r="BN35" s="6"/>
      <c r="BO35" s="6"/>
      <c r="BP35" s="10"/>
      <c r="BQ35" s="6"/>
      <c r="BR35" s="6"/>
      <c r="BS35" s="6"/>
      <c r="BT35" s="71"/>
      <c r="BU35" s="8"/>
      <c r="BV35" s="12"/>
      <c r="BW35" s="68"/>
      <c r="BX35" s="68"/>
      <c r="BY35" s="68"/>
      <c r="BZ35" s="68"/>
      <c r="CA35" s="68"/>
      <c r="CB35" s="68"/>
      <c r="CC35" s="6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102"/>
      <c r="CQ35" s="9"/>
      <c r="CR35" s="6"/>
      <c r="CS35" s="6"/>
      <c r="CT35" s="6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103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6"/>
      <c r="DU35" s="6"/>
      <c r="DV35" s="6"/>
      <c r="DW35" s="8"/>
      <c r="DX35" s="8"/>
      <c r="DY35" s="8"/>
      <c r="DZ35" s="6"/>
      <c r="EA35" s="6"/>
      <c r="EB35" s="6"/>
      <c r="EC35" s="6"/>
      <c r="ED35" s="6"/>
      <c r="EE35" s="6"/>
      <c r="EF35" s="6"/>
      <c r="EG35" s="6"/>
      <c r="EH35" s="10"/>
      <c r="EI35" s="6"/>
      <c r="EJ35" s="6"/>
      <c r="EK35" s="6"/>
      <c r="EL35" s="6"/>
      <c r="EM35" s="6"/>
      <c r="EN35" s="6"/>
      <c r="EO35" s="6"/>
      <c r="EP35" s="6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</row>
    <row r="36" spans="1:212" ht="15.75">
      <c r="A36" s="90" t="s">
        <v>232</v>
      </c>
      <c r="B36" s="85">
        <v>11652</v>
      </c>
      <c r="C36" s="91"/>
      <c r="D36" s="92"/>
      <c r="E36" s="85">
        <v>8826</v>
      </c>
      <c r="F36" s="91"/>
      <c r="G36" s="92"/>
      <c r="H36" s="87">
        <v>4822</v>
      </c>
      <c r="I36" s="91"/>
      <c r="J36" s="92"/>
      <c r="K36" s="85">
        <v>1712</v>
      </c>
      <c r="L36" s="91"/>
      <c r="M36" s="92"/>
      <c r="N36" s="122">
        <v>18176</v>
      </c>
      <c r="O36" s="91"/>
      <c r="P36" s="92"/>
      <c r="Q36" s="93">
        <v>33536</v>
      </c>
      <c r="R36" s="91"/>
      <c r="S36" s="92"/>
      <c r="T36" s="94">
        <v>45188</v>
      </c>
      <c r="U36" s="95" t="s">
        <v>233</v>
      </c>
      <c r="V36" s="8"/>
      <c r="W36" s="6"/>
      <c r="X36" s="6"/>
      <c r="Y36" s="6"/>
      <c r="Z36" s="6"/>
      <c r="AA36" s="6"/>
      <c r="AB36" s="7"/>
      <c r="AC36" s="6"/>
      <c r="AD36" s="7"/>
      <c r="AE36" s="6"/>
      <c r="AF36" s="6"/>
      <c r="AG36" s="6"/>
      <c r="AH36" s="6"/>
      <c r="AI36" s="6"/>
      <c r="AJ36" s="6"/>
      <c r="AK36" s="6"/>
      <c r="AL36" s="9"/>
      <c r="AM36" s="9"/>
      <c r="AN36" s="71"/>
      <c r="AO36" s="6"/>
      <c r="AP36" s="6"/>
      <c r="AQ36" s="6"/>
      <c r="AR36" s="6"/>
      <c r="AS36" s="6"/>
      <c r="AT36" s="6"/>
      <c r="AU36" s="6"/>
      <c r="AV36" s="35"/>
      <c r="AW36" s="6"/>
      <c r="AX36" s="8"/>
      <c r="AY36" s="6"/>
      <c r="AZ36" s="6"/>
      <c r="BA36" s="6"/>
      <c r="BB36" s="10"/>
      <c r="BC36" s="6"/>
      <c r="BD36" s="6"/>
      <c r="BE36" s="6"/>
      <c r="BF36" s="6"/>
      <c r="BG36" s="6"/>
      <c r="BH36" s="6"/>
      <c r="BI36" s="8"/>
      <c r="BJ36" s="6"/>
      <c r="BK36" s="7"/>
      <c r="BL36" s="6"/>
      <c r="BM36" s="6"/>
      <c r="BN36" s="6"/>
      <c r="BO36" s="6"/>
      <c r="BP36" s="10"/>
      <c r="BQ36" s="6"/>
      <c r="BR36" s="6"/>
      <c r="BS36" s="6"/>
      <c r="BT36" s="71"/>
      <c r="BU36" s="8"/>
      <c r="BV36" s="12"/>
      <c r="BW36" s="68"/>
      <c r="BX36" s="68"/>
      <c r="BY36" s="68"/>
      <c r="BZ36" s="68"/>
      <c r="CA36" s="68"/>
      <c r="CB36" s="68"/>
      <c r="CC36" s="6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102"/>
      <c r="CQ36" s="9"/>
      <c r="CR36" s="6"/>
      <c r="CS36" s="6"/>
      <c r="CT36" s="6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103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6"/>
      <c r="DU36" s="6"/>
      <c r="DV36" s="6"/>
      <c r="DW36" s="8"/>
      <c r="DX36" s="8"/>
      <c r="DY36" s="8"/>
      <c r="DZ36" s="6"/>
      <c r="EA36" s="6"/>
      <c r="EB36" s="6"/>
      <c r="EC36" s="6"/>
      <c r="ED36" s="6"/>
      <c r="EE36" s="6"/>
      <c r="EF36" s="6"/>
      <c r="EG36" s="6"/>
      <c r="EH36" s="10"/>
      <c r="EI36" s="6"/>
      <c r="EJ36" s="6"/>
      <c r="EK36" s="6"/>
      <c r="EL36" s="6"/>
      <c r="EM36" s="6"/>
      <c r="EN36" s="6"/>
      <c r="EO36" s="6"/>
      <c r="EP36" s="6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</row>
    <row r="37" spans="1:212" ht="15.75">
      <c r="A37" s="90" t="s">
        <v>234</v>
      </c>
      <c r="B37" s="89">
        <v>12700</v>
      </c>
      <c r="C37" s="88"/>
      <c r="D37" s="89"/>
      <c r="E37" s="85">
        <v>9412</v>
      </c>
      <c r="F37" s="88"/>
      <c r="G37" s="89"/>
      <c r="H37" s="89">
        <v>5404</v>
      </c>
      <c r="I37" s="104"/>
      <c r="J37" s="105"/>
      <c r="K37" s="89">
        <v>1716</v>
      </c>
      <c r="L37" s="104"/>
      <c r="M37" s="105"/>
      <c r="N37" s="122">
        <v>17989</v>
      </c>
      <c r="O37" s="104"/>
      <c r="P37" s="105"/>
      <c r="Q37" s="93">
        <v>34521</v>
      </c>
      <c r="R37" s="104"/>
      <c r="S37" s="105"/>
      <c r="T37" s="94">
        <v>47221</v>
      </c>
      <c r="U37" s="95" t="s">
        <v>235</v>
      </c>
      <c r="V37" s="8"/>
      <c r="W37" s="6"/>
      <c r="X37" s="6"/>
      <c r="Y37" s="6"/>
      <c r="Z37" s="6"/>
      <c r="AA37" s="6"/>
      <c r="AB37" s="7"/>
      <c r="AC37" s="6"/>
      <c r="AD37" s="7"/>
      <c r="AE37" s="6"/>
      <c r="AF37" s="6"/>
      <c r="AG37" s="6"/>
      <c r="AH37" s="6"/>
      <c r="AI37" s="6"/>
      <c r="AJ37" s="6"/>
      <c r="AK37" s="6"/>
      <c r="AL37" s="9"/>
      <c r="AM37" s="9"/>
      <c r="AN37" s="71"/>
      <c r="AO37" s="6"/>
      <c r="AP37" s="6"/>
      <c r="AQ37" s="6"/>
      <c r="AR37" s="6"/>
      <c r="AS37" s="6"/>
      <c r="AT37" s="6"/>
      <c r="AU37" s="6"/>
      <c r="AV37" s="35"/>
      <c r="AW37" s="6"/>
      <c r="AX37" s="8"/>
      <c r="AY37" s="6"/>
      <c r="AZ37" s="6"/>
      <c r="BA37" s="6"/>
      <c r="BB37" s="10"/>
      <c r="BC37" s="6"/>
      <c r="BD37" s="6"/>
      <c r="BE37" s="6"/>
      <c r="BF37" s="6"/>
      <c r="BG37" s="6"/>
      <c r="BH37" s="6"/>
      <c r="BI37" s="8"/>
      <c r="BJ37" s="6"/>
      <c r="BK37" s="7"/>
      <c r="BL37" s="6"/>
      <c r="BM37" s="6"/>
      <c r="BN37" s="6"/>
      <c r="BO37" s="6"/>
      <c r="BP37" s="10"/>
      <c r="BQ37" s="6"/>
      <c r="BR37" s="6"/>
      <c r="BS37" s="6"/>
      <c r="BT37" s="71"/>
      <c r="BU37" s="8"/>
      <c r="BV37" s="12"/>
      <c r="BW37" s="68"/>
      <c r="BX37" s="68"/>
      <c r="BY37" s="68"/>
      <c r="BZ37" s="68"/>
      <c r="CA37" s="68"/>
      <c r="CB37" s="68"/>
      <c r="CC37" s="6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102"/>
      <c r="CQ37" s="9"/>
      <c r="CR37" s="6"/>
      <c r="CS37" s="6"/>
      <c r="CT37" s="6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103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6"/>
      <c r="DU37" s="6"/>
      <c r="DV37" s="6"/>
      <c r="DW37" s="8"/>
      <c r="DX37" s="8"/>
      <c r="DY37" s="8"/>
      <c r="DZ37" s="6"/>
      <c r="EA37" s="6"/>
      <c r="EB37" s="6"/>
      <c r="EC37" s="6"/>
      <c r="ED37" s="6"/>
      <c r="EE37" s="6"/>
      <c r="EF37" s="6"/>
      <c r="EG37" s="6"/>
      <c r="EH37" s="10"/>
      <c r="EI37" s="6"/>
      <c r="EJ37" s="6"/>
      <c r="EK37" s="6"/>
      <c r="EL37" s="6"/>
      <c r="EM37" s="6"/>
      <c r="EN37" s="6"/>
      <c r="EO37" s="6"/>
      <c r="EP37" s="6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</row>
    <row r="38" spans="1:212" ht="15.75">
      <c r="A38" s="90" t="s">
        <v>236</v>
      </c>
      <c r="B38" s="89">
        <v>13859</v>
      </c>
      <c r="C38" s="88"/>
      <c r="D38" s="89"/>
      <c r="E38" s="85">
        <v>10856</v>
      </c>
      <c r="F38" s="88"/>
      <c r="G38" s="89"/>
      <c r="H38" s="89">
        <v>5913</v>
      </c>
      <c r="I38" s="104"/>
      <c r="J38" s="106"/>
      <c r="K38" s="89">
        <v>1858</v>
      </c>
      <c r="L38" s="104"/>
      <c r="M38" s="106"/>
      <c r="N38" s="122">
        <v>17827</v>
      </c>
      <c r="O38" s="104"/>
      <c r="P38" s="106"/>
      <c r="Q38" s="93">
        <v>36454</v>
      </c>
      <c r="R38" s="104"/>
      <c r="S38" s="106"/>
      <c r="T38" s="94">
        <v>50313</v>
      </c>
      <c r="U38" s="95" t="s">
        <v>237</v>
      </c>
      <c r="V38" s="8"/>
      <c r="W38" s="6"/>
      <c r="X38" s="6"/>
      <c r="Y38" s="6"/>
      <c r="Z38" s="6"/>
      <c r="AA38" s="6"/>
      <c r="AB38" s="7"/>
      <c r="AC38" s="6"/>
      <c r="AD38" s="7"/>
      <c r="AE38" s="6"/>
      <c r="AF38" s="6"/>
      <c r="AG38" s="6"/>
      <c r="AH38" s="6"/>
      <c r="AI38" s="6"/>
      <c r="AJ38" s="6"/>
      <c r="AK38" s="6"/>
      <c r="AL38" s="9"/>
      <c r="AM38" s="9"/>
      <c r="AN38" s="71"/>
      <c r="AO38" s="6"/>
      <c r="AP38" s="6"/>
      <c r="AQ38" s="6"/>
      <c r="AR38" s="6"/>
      <c r="AS38" s="6"/>
      <c r="AT38" s="6"/>
      <c r="AU38" s="6"/>
      <c r="AV38" s="35"/>
      <c r="AW38" s="6"/>
      <c r="AX38" s="8"/>
      <c r="AY38" s="6"/>
      <c r="AZ38" s="6"/>
      <c r="BA38" s="6"/>
      <c r="BB38" s="10"/>
      <c r="BC38" s="6"/>
      <c r="BD38" s="6"/>
      <c r="BE38" s="6"/>
      <c r="BF38" s="6"/>
      <c r="BG38" s="6"/>
      <c r="BH38" s="6"/>
      <c r="BI38" s="8"/>
      <c r="BJ38" s="6"/>
      <c r="BK38" s="7"/>
      <c r="BL38" s="6"/>
      <c r="BM38" s="6"/>
      <c r="BN38" s="6"/>
      <c r="BO38" s="6"/>
      <c r="BP38" s="10"/>
      <c r="BQ38" s="6"/>
      <c r="BR38" s="6"/>
      <c r="BS38" s="6"/>
      <c r="BT38" s="71"/>
      <c r="BU38" s="8"/>
      <c r="BV38" s="12"/>
      <c r="BW38" s="68"/>
      <c r="BX38" s="68"/>
      <c r="BY38" s="68"/>
      <c r="BZ38" s="68"/>
      <c r="CA38" s="68"/>
      <c r="CB38" s="68"/>
      <c r="CC38" s="6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102"/>
      <c r="CQ38" s="9"/>
      <c r="CR38" s="6"/>
      <c r="CS38" s="6"/>
      <c r="CT38" s="6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103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6"/>
      <c r="DU38" s="6"/>
      <c r="DV38" s="6"/>
      <c r="DW38" s="8"/>
      <c r="DX38" s="8"/>
      <c r="DY38" s="8"/>
      <c r="DZ38" s="6"/>
      <c r="EA38" s="6"/>
      <c r="EB38" s="6"/>
      <c r="EC38" s="6"/>
      <c r="ED38" s="6"/>
      <c r="EE38" s="6"/>
      <c r="EF38" s="6"/>
      <c r="EG38" s="6"/>
      <c r="EH38" s="10"/>
      <c r="EI38" s="6"/>
      <c r="EJ38" s="6"/>
      <c r="EK38" s="6"/>
      <c r="EL38" s="6"/>
      <c r="EM38" s="6"/>
      <c r="EN38" s="6"/>
      <c r="EO38" s="6"/>
      <c r="EP38" s="6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</row>
    <row r="39" spans="1:212" ht="15.75">
      <c r="A39" s="90" t="s">
        <v>238</v>
      </c>
      <c r="B39" s="89">
        <v>14543</v>
      </c>
      <c r="C39" s="88"/>
      <c r="D39" s="89"/>
      <c r="E39" s="85">
        <v>11403</v>
      </c>
      <c r="F39" s="88"/>
      <c r="G39" s="89"/>
      <c r="H39" s="89">
        <v>5748</v>
      </c>
      <c r="I39" s="104"/>
      <c r="J39" s="106"/>
      <c r="K39" s="89">
        <v>1902</v>
      </c>
      <c r="L39" s="104"/>
      <c r="M39" s="106"/>
      <c r="N39" s="122">
        <v>19014</v>
      </c>
      <c r="O39" s="104"/>
      <c r="P39" s="107"/>
      <c r="Q39" s="93">
        <v>38067</v>
      </c>
      <c r="R39" s="104"/>
      <c r="S39" s="107"/>
      <c r="T39" s="94">
        <v>52610</v>
      </c>
      <c r="U39" s="95" t="s">
        <v>239</v>
      </c>
      <c r="V39" s="8"/>
      <c r="W39" s="6"/>
      <c r="X39" s="6"/>
      <c r="Y39" s="6"/>
      <c r="Z39" s="6"/>
      <c r="AA39" s="6"/>
      <c r="AB39" s="7"/>
      <c r="AC39" s="6"/>
      <c r="AD39" s="7"/>
      <c r="AE39" s="6"/>
      <c r="AF39" s="6"/>
      <c r="AG39" s="6"/>
      <c r="AH39" s="6"/>
      <c r="AI39" s="6"/>
      <c r="AJ39" s="6"/>
      <c r="AK39" s="6"/>
      <c r="AL39" s="9"/>
      <c r="AM39" s="9"/>
      <c r="AN39" s="71"/>
      <c r="AO39" s="6"/>
      <c r="AP39" s="6"/>
      <c r="AQ39" s="6"/>
      <c r="AR39" s="6"/>
      <c r="AS39" s="6"/>
      <c r="AT39" s="6"/>
      <c r="AU39" s="6"/>
      <c r="AV39" s="35"/>
      <c r="AW39" s="6"/>
      <c r="AX39" s="8"/>
      <c r="AY39" s="6"/>
      <c r="AZ39" s="6"/>
      <c r="BA39" s="6"/>
      <c r="BB39" s="10"/>
      <c r="BC39" s="6"/>
      <c r="BD39" s="6"/>
      <c r="BE39" s="6"/>
      <c r="BF39" s="6"/>
      <c r="BG39" s="6"/>
      <c r="BH39" s="6"/>
      <c r="BI39" s="8"/>
      <c r="BJ39" s="6"/>
      <c r="BK39" s="7"/>
      <c r="BL39" s="6"/>
      <c r="BM39" s="6"/>
      <c r="BN39" s="6"/>
      <c r="BO39" s="6"/>
      <c r="BP39" s="10"/>
      <c r="BQ39" s="6"/>
      <c r="BR39" s="6"/>
      <c r="BS39" s="6"/>
      <c r="BT39" s="71"/>
      <c r="BU39" s="8"/>
      <c r="BV39" s="12"/>
      <c r="BW39" s="68"/>
      <c r="BX39" s="68"/>
      <c r="BY39" s="68"/>
      <c r="BZ39" s="68"/>
      <c r="CA39" s="68"/>
      <c r="CB39" s="68"/>
      <c r="CC39" s="6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102"/>
      <c r="CQ39" s="9"/>
      <c r="CR39" s="6"/>
      <c r="CS39" s="6"/>
      <c r="CT39" s="6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103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6"/>
      <c r="DU39" s="6"/>
      <c r="DV39" s="6"/>
      <c r="DW39" s="8"/>
      <c r="DX39" s="8"/>
      <c r="DY39" s="8"/>
      <c r="DZ39" s="6"/>
      <c r="EA39" s="6"/>
      <c r="EB39" s="6"/>
      <c r="EC39" s="6"/>
      <c r="ED39" s="6"/>
      <c r="EE39" s="6"/>
      <c r="EF39" s="6"/>
      <c r="EG39" s="6"/>
      <c r="EH39" s="10"/>
      <c r="EI39" s="6"/>
      <c r="EJ39" s="6"/>
      <c r="EK39" s="6"/>
      <c r="EL39" s="6"/>
      <c r="EM39" s="6"/>
      <c r="EN39" s="6"/>
      <c r="EO39" s="6"/>
      <c r="EP39" s="6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</row>
    <row r="40" spans="1:212" ht="15.75">
      <c r="A40" s="90" t="s">
        <v>240</v>
      </c>
      <c r="B40" s="89">
        <v>15439</v>
      </c>
      <c r="C40" s="88"/>
      <c r="D40" s="89"/>
      <c r="E40" s="85">
        <v>12206</v>
      </c>
      <c r="F40" s="88"/>
      <c r="G40" s="89"/>
      <c r="H40" s="89">
        <v>5433</v>
      </c>
      <c r="I40" s="104"/>
      <c r="J40" s="106"/>
      <c r="K40" s="89">
        <v>2095</v>
      </c>
      <c r="L40" s="104"/>
      <c r="M40" s="106"/>
      <c r="N40" s="122">
        <v>19527</v>
      </c>
      <c r="O40" s="104"/>
      <c r="P40" s="106"/>
      <c r="Q40" s="93">
        <v>39261</v>
      </c>
      <c r="R40" s="104"/>
      <c r="S40" s="106"/>
      <c r="T40" s="94">
        <v>54700</v>
      </c>
      <c r="U40" s="95" t="s">
        <v>241</v>
      </c>
      <c r="V40" s="8"/>
      <c r="W40" s="6"/>
      <c r="X40" s="6"/>
      <c r="Y40" s="6"/>
      <c r="Z40" s="6"/>
      <c r="AA40" s="6"/>
      <c r="AB40" s="7"/>
      <c r="AC40" s="6"/>
      <c r="AD40" s="7"/>
      <c r="AE40" s="6"/>
      <c r="AF40" s="6"/>
      <c r="AG40" s="6"/>
      <c r="AH40" s="6"/>
      <c r="AI40" s="6"/>
      <c r="AJ40" s="6"/>
      <c r="AK40" s="6"/>
      <c r="AL40" s="9"/>
      <c r="AM40" s="9"/>
      <c r="AN40" s="71"/>
      <c r="AO40" s="6"/>
      <c r="AP40" s="6"/>
      <c r="AQ40" s="6"/>
      <c r="AR40" s="6"/>
      <c r="AS40" s="6"/>
      <c r="AT40" s="6"/>
      <c r="AU40" s="6"/>
      <c r="AV40" s="35"/>
      <c r="AW40" s="6"/>
      <c r="AX40" s="8"/>
      <c r="AY40" s="6"/>
      <c r="AZ40" s="6"/>
      <c r="BA40" s="6"/>
      <c r="BB40" s="10"/>
      <c r="BC40" s="6"/>
      <c r="BD40" s="6"/>
      <c r="BE40" s="6"/>
      <c r="BF40" s="6"/>
      <c r="BG40" s="6"/>
      <c r="BH40" s="6"/>
      <c r="BI40" s="8"/>
      <c r="BJ40" s="6"/>
      <c r="BK40" s="7"/>
      <c r="BL40" s="6"/>
      <c r="BM40" s="6"/>
      <c r="BN40" s="6"/>
      <c r="BO40" s="6"/>
      <c r="BP40" s="10"/>
      <c r="BQ40" s="6"/>
      <c r="BR40" s="6"/>
      <c r="BS40" s="6"/>
      <c r="BT40" s="71"/>
      <c r="BU40" s="8"/>
      <c r="BV40" s="12"/>
      <c r="BW40" s="68"/>
      <c r="BX40" s="68"/>
      <c r="BY40" s="68"/>
      <c r="BZ40" s="68"/>
      <c r="CA40" s="68"/>
      <c r="CB40" s="68"/>
      <c r="CC40" s="6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102"/>
      <c r="CQ40" s="9"/>
      <c r="CR40" s="6"/>
      <c r="CS40" s="6"/>
      <c r="CT40" s="6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103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6"/>
      <c r="DU40" s="6"/>
      <c r="DV40" s="6"/>
      <c r="DW40" s="8"/>
      <c r="DX40" s="8"/>
      <c r="DY40" s="8"/>
      <c r="DZ40" s="6"/>
      <c r="EA40" s="6"/>
      <c r="EB40" s="6"/>
      <c r="EC40" s="6"/>
      <c r="ED40" s="6"/>
      <c r="EE40" s="6"/>
      <c r="EF40" s="6"/>
      <c r="EG40" s="6"/>
      <c r="EH40" s="10"/>
      <c r="EI40" s="6"/>
      <c r="EJ40" s="6"/>
      <c r="EK40" s="6"/>
      <c r="EL40" s="6"/>
      <c r="EM40" s="6"/>
      <c r="EN40" s="6"/>
      <c r="EO40" s="6"/>
      <c r="EP40" s="6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</row>
    <row r="41" spans="1:212" ht="15.75">
      <c r="A41" s="90" t="s">
        <v>242</v>
      </c>
      <c r="B41" s="89">
        <v>15937</v>
      </c>
      <c r="C41" s="88"/>
      <c r="D41" s="89"/>
      <c r="E41" s="85">
        <v>12830</v>
      </c>
      <c r="F41" s="88"/>
      <c r="G41" s="89"/>
      <c r="H41" s="89">
        <v>5469</v>
      </c>
      <c r="I41" s="104"/>
      <c r="J41" s="106"/>
      <c r="K41" s="89">
        <v>2267</v>
      </c>
      <c r="L41" s="104"/>
      <c r="M41" s="106"/>
      <c r="N41" s="122">
        <v>18793</v>
      </c>
      <c r="O41" s="104"/>
      <c r="P41" s="107"/>
      <c r="Q41" s="93">
        <v>39359</v>
      </c>
      <c r="R41" s="104"/>
      <c r="S41" s="107"/>
      <c r="T41" s="94">
        <v>55296</v>
      </c>
      <c r="U41" s="95" t="s">
        <v>243</v>
      </c>
      <c r="V41" s="8"/>
      <c r="W41" s="6"/>
      <c r="X41" s="6"/>
      <c r="Y41" s="6"/>
      <c r="Z41" s="6"/>
      <c r="AA41" s="6"/>
      <c r="AB41" s="7"/>
      <c r="AC41" s="6"/>
      <c r="AD41" s="7"/>
      <c r="AE41" s="6"/>
      <c r="AF41" s="6"/>
      <c r="AG41" s="6"/>
      <c r="AH41" s="6"/>
      <c r="AI41" s="6"/>
      <c r="AJ41" s="6"/>
      <c r="AK41" s="6"/>
      <c r="AL41" s="9"/>
      <c r="AM41" s="9"/>
      <c r="AN41" s="71"/>
      <c r="AO41" s="6"/>
      <c r="AP41" s="6"/>
      <c r="AQ41" s="6"/>
      <c r="AR41" s="6"/>
      <c r="AS41" s="6"/>
      <c r="AT41" s="6"/>
      <c r="AU41" s="6"/>
      <c r="AV41" s="35"/>
      <c r="AW41" s="6"/>
      <c r="AX41" s="8"/>
      <c r="AY41" s="6"/>
      <c r="AZ41" s="6"/>
      <c r="BA41" s="6"/>
      <c r="BB41" s="10"/>
      <c r="BC41" s="6"/>
      <c r="BD41" s="6"/>
      <c r="BE41" s="6"/>
      <c r="BF41" s="6"/>
      <c r="BG41" s="6"/>
      <c r="BH41" s="6"/>
      <c r="BI41" s="8"/>
      <c r="BJ41" s="6"/>
      <c r="BK41" s="7"/>
      <c r="BL41" s="6"/>
      <c r="BM41" s="6"/>
      <c r="BN41" s="6"/>
      <c r="BO41" s="6"/>
      <c r="BP41" s="10"/>
      <c r="BQ41" s="6"/>
      <c r="BR41" s="6"/>
      <c r="BS41" s="6"/>
      <c r="BT41" s="71"/>
      <c r="BU41" s="8"/>
      <c r="BV41" s="12"/>
      <c r="BW41" s="68"/>
      <c r="BX41" s="68"/>
      <c r="BY41" s="68"/>
      <c r="BZ41" s="68"/>
      <c r="CA41" s="68"/>
      <c r="CB41" s="68"/>
      <c r="CC41" s="6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102"/>
      <c r="CQ41" s="9"/>
      <c r="CR41" s="6"/>
      <c r="CS41" s="6"/>
      <c r="CT41" s="6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103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6"/>
      <c r="DU41" s="6"/>
      <c r="DV41" s="6"/>
      <c r="DW41" s="8"/>
      <c r="DX41" s="8"/>
      <c r="DY41" s="8"/>
      <c r="DZ41" s="6"/>
      <c r="EA41" s="6"/>
      <c r="EB41" s="6"/>
      <c r="EC41" s="6"/>
      <c r="ED41" s="6"/>
      <c r="EE41" s="6"/>
      <c r="EF41" s="6"/>
      <c r="EG41" s="6"/>
      <c r="EH41" s="10"/>
      <c r="EI41" s="6"/>
      <c r="EJ41" s="6"/>
      <c r="EK41" s="6"/>
      <c r="EL41" s="6"/>
      <c r="EM41" s="6"/>
      <c r="EN41" s="6"/>
      <c r="EO41" s="6"/>
      <c r="EP41" s="6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</row>
    <row r="42" spans="1:212" ht="15.75">
      <c r="A42" s="90" t="s">
        <v>244</v>
      </c>
      <c r="B42" s="89">
        <v>15982</v>
      </c>
      <c r="C42" s="88"/>
      <c r="D42" s="89"/>
      <c r="E42" s="85">
        <v>15253</v>
      </c>
      <c r="F42" s="88"/>
      <c r="G42" s="89"/>
      <c r="H42" s="89">
        <v>4506</v>
      </c>
      <c r="I42" s="104"/>
      <c r="J42" s="106"/>
      <c r="K42" s="89">
        <v>2385</v>
      </c>
      <c r="L42" s="104"/>
      <c r="M42" s="106"/>
      <c r="N42" s="122">
        <v>18439</v>
      </c>
      <c r="O42" s="104"/>
      <c r="P42" s="106"/>
      <c r="Q42" s="93">
        <v>40583</v>
      </c>
      <c r="R42" s="104"/>
      <c r="S42" s="106"/>
      <c r="T42" s="94">
        <v>56565</v>
      </c>
      <c r="U42" s="95" t="s">
        <v>245</v>
      </c>
      <c r="V42" s="8"/>
      <c r="W42" s="6"/>
      <c r="X42" s="6"/>
      <c r="Y42" s="6"/>
      <c r="Z42" s="6"/>
      <c r="AA42" s="6"/>
      <c r="AB42" s="7"/>
      <c r="AC42" s="6"/>
      <c r="AD42" s="7"/>
      <c r="AE42" s="6"/>
      <c r="AF42" s="6"/>
      <c r="AG42" s="6"/>
      <c r="AH42" s="6"/>
      <c r="AI42" s="6"/>
      <c r="AJ42" s="6"/>
      <c r="AK42" s="6"/>
      <c r="AL42" s="9"/>
      <c r="AM42" s="9"/>
      <c r="AN42" s="71"/>
      <c r="AO42" s="6"/>
      <c r="AP42" s="6"/>
      <c r="AQ42" s="6"/>
      <c r="AR42" s="6"/>
      <c r="AS42" s="6"/>
      <c r="AT42" s="6"/>
      <c r="AU42" s="6"/>
      <c r="AV42" s="35"/>
      <c r="AW42" s="6"/>
      <c r="AX42" s="8"/>
      <c r="AY42" s="6"/>
      <c r="AZ42" s="6"/>
      <c r="BA42" s="6"/>
      <c r="BB42" s="10"/>
      <c r="BC42" s="6"/>
      <c r="BD42" s="6"/>
      <c r="BE42" s="6"/>
      <c r="BF42" s="6"/>
      <c r="BG42" s="6"/>
      <c r="BH42" s="6"/>
      <c r="BI42" s="8"/>
      <c r="BJ42" s="6"/>
      <c r="BK42" s="7"/>
      <c r="BL42" s="6"/>
      <c r="BM42" s="6"/>
      <c r="BN42" s="6"/>
      <c r="BO42" s="6"/>
      <c r="BP42" s="10"/>
      <c r="BQ42" s="6"/>
      <c r="BR42" s="6"/>
      <c r="BS42" s="6"/>
      <c r="BT42" s="71"/>
      <c r="BU42" s="8"/>
      <c r="BV42" s="12"/>
      <c r="BW42" s="68"/>
      <c r="BX42" s="68"/>
      <c r="BY42" s="68"/>
      <c r="BZ42" s="68"/>
      <c r="CA42" s="68"/>
      <c r="CB42" s="68"/>
      <c r="CC42" s="6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102"/>
      <c r="CQ42" s="9"/>
      <c r="CR42" s="6"/>
      <c r="CS42" s="6"/>
      <c r="CT42" s="6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103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6"/>
      <c r="DU42" s="6"/>
      <c r="DV42" s="6"/>
      <c r="DW42" s="8"/>
      <c r="DX42" s="8"/>
      <c r="DY42" s="8"/>
      <c r="DZ42" s="6"/>
      <c r="EA42" s="6"/>
      <c r="EB42" s="6"/>
      <c r="EC42" s="6"/>
      <c r="ED42" s="6"/>
      <c r="EE42" s="6"/>
      <c r="EF42" s="6"/>
      <c r="EG42" s="6"/>
      <c r="EH42" s="10"/>
      <c r="EI42" s="6"/>
      <c r="EJ42" s="6"/>
      <c r="EK42" s="6"/>
      <c r="EL42" s="6"/>
      <c r="EM42" s="6"/>
      <c r="EN42" s="6"/>
      <c r="EO42" s="6"/>
      <c r="EP42" s="6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</row>
    <row r="43" spans="1:212" ht="15.75">
      <c r="A43" s="90" t="s">
        <v>322</v>
      </c>
      <c r="B43" s="89">
        <v>17829</v>
      </c>
      <c r="C43" s="88"/>
      <c r="D43" s="89"/>
      <c r="E43" s="85">
        <v>15988</v>
      </c>
      <c r="F43" s="88"/>
      <c r="G43" s="89"/>
      <c r="H43" s="89">
        <v>5013</v>
      </c>
      <c r="I43" s="104"/>
      <c r="J43" s="106"/>
      <c r="K43" s="89">
        <v>2779</v>
      </c>
      <c r="L43" s="104"/>
      <c r="M43" s="106"/>
      <c r="N43" s="122">
        <v>19070</v>
      </c>
      <c r="O43" s="104"/>
      <c r="P43" s="106"/>
      <c r="Q43" s="93">
        <v>42850</v>
      </c>
      <c r="R43" s="104"/>
      <c r="S43" s="106"/>
      <c r="T43" s="94">
        <v>60679</v>
      </c>
      <c r="U43" s="95" t="s">
        <v>323</v>
      </c>
      <c r="V43" s="8"/>
      <c r="W43" s="6"/>
      <c r="X43" s="6"/>
      <c r="Y43" s="6"/>
      <c r="Z43" s="6"/>
      <c r="AA43" s="6"/>
      <c r="AB43" s="7"/>
      <c r="AC43" s="6"/>
      <c r="AD43" s="7"/>
      <c r="AE43" s="6"/>
      <c r="AF43" s="6"/>
      <c r="AG43" s="6"/>
      <c r="AH43" s="6"/>
      <c r="AI43" s="6"/>
      <c r="AJ43" s="6"/>
      <c r="AK43" s="6"/>
      <c r="AL43" s="9"/>
      <c r="AM43" s="9"/>
      <c r="AN43" s="71"/>
      <c r="AO43" s="6"/>
      <c r="AP43" s="6"/>
      <c r="AQ43" s="6"/>
      <c r="AR43" s="6"/>
      <c r="AS43" s="6"/>
      <c r="AT43" s="6"/>
      <c r="AU43" s="6"/>
      <c r="AV43" s="35"/>
      <c r="AW43" s="6"/>
      <c r="AX43" s="8"/>
      <c r="AY43" s="6"/>
      <c r="AZ43" s="6"/>
      <c r="BA43" s="6"/>
      <c r="BB43" s="10"/>
      <c r="BC43" s="6"/>
      <c r="BD43" s="6"/>
      <c r="BE43" s="6"/>
      <c r="BF43" s="6"/>
      <c r="BG43" s="6"/>
      <c r="BH43" s="6"/>
      <c r="BI43" s="8"/>
      <c r="BJ43" s="6"/>
      <c r="BK43" s="7"/>
      <c r="BL43" s="6"/>
      <c r="BM43" s="6"/>
      <c r="BN43" s="6"/>
      <c r="BO43" s="6"/>
      <c r="BP43" s="10"/>
      <c r="BQ43" s="6"/>
      <c r="BR43" s="6"/>
      <c r="BS43" s="6"/>
      <c r="BT43" s="71"/>
      <c r="BU43" s="8"/>
      <c r="BV43" s="12"/>
      <c r="BW43" s="68"/>
      <c r="BX43" s="68"/>
      <c r="BY43" s="68"/>
      <c r="BZ43" s="68"/>
      <c r="CA43" s="68"/>
      <c r="CB43" s="68"/>
      <c r="CC43" s="6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102"/>
      <c r="CQ43" s="9"/>
      <c r="CR43" s="6"/>
      <c r="CS43" s="6"/>
      <c r="CT43" s="6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103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6"/>
      <c r="DU43" s="6"/>
      <c r="DV43" s="6"/>
      <c r="DW43" s="8"/>
      <c r="DX43" s="8"/>
      <c r="DY43" s="8"/>
      <c r="DZ43" s="6"/>
      <c r="EA43" s="6"/>
      <c r="EB43" s="6"/>
      <c r="EC43" s="6"/>
      <c r="ED43" s="6"/>
      <c r="EE43" s="6"/>
      <c r="EF43" s="6"/>
      <c r="EG43" s="6"/>
      <c r="EH43" s="10"/>
      <c r="EI43" s="6"/>
      <c r="EJ43" s="6"/>
      <c r="EK43" s="6"/>
      <c r="EL43" s="6"/>
      <c r="EM43" s="6"/>
      <c r="EN43" s="6"/>
      <c r="EO43" s="6"/>
      <c r="EP43" s="6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</row>
    <row r="44" spans="1:212" ht="15.75">
      <c r="A44" s="123" t="s">
        <v>325</v>
      </c>
      <c r="B44" s="89">
        <v>19833</v>
      </c>
      <c r="C44" s="88"/>
      <c r="D44" s="89"/>
      <c r="E44" s="85">
        <v>17705</v>
      </c>
      <c r="F44" s="88"/>
      <c r="G44" s="89"/>
      <c r="H44" s="89">
        <v>5183</v>
      </c>
      <c r="I44" s="104"/>
      <c r="J44" s="106"/>
      <c r="K44" s="89">
        <v>3081</v>
      </c>
      <c r="L44" s="104"/>
      <c r="M44" s="106"/>
      <c r="N44" s="122">
        <v>18878</v>
      </c>
      <c r="O44" s="104"/>
      <c r="P44" s="106"/>
      <c r="Q44" s="93">
        <f>+N44+K44+H44+E44</f>
        <v>44847</v>
      </c>
      <c r="R44" s="104"/>
      <c r="S44" s="106"/>
      <c r="T44" s="94">
        <f>Q44+B44</f>
        <v>64680</v>
      </c>
      <c r="U44" s="95" t="s">
        <v>328</v>
      </c>
      <c r="V44" s="8"/>
      <c r="W44" s="6"/>
      <c r="X44" s="6"/>
      <c r="Y44" s="6"/>
      <c r="Z44" s="6"/>
      <c r="AA44" s="6"/>
      <c r="AB44" s="7"/>
      <c r="AC44" s="6"/>
      <c r="AD44" s="7"/>
      <c r="AE44" s="6"/>
      <c r="AF44" s="6"/>
      <c r="AG44" s="6"/>
      <c r="AH44" s="6"/>
      <c r="AI44" s="6"/>
      <c r="AJ44" s="6"/>
      <c r="AK44" s="6"/>
      <c r="AL44" s="9"/>
      <c r="AM44" s="9"/>
      <c r="AN44" s="71"/>
      <c r="AO44" s="6"/>
      <c r="AP44" s="6"/>
      <c r="AQ44" s="6"/>
      <c r="AR44" s="6"/>
      <c r="AS44" s="6"/>
      <c r="AT44" s="6"/>
      <c r="AU44" s="6"/>
      <c r="AV44" s="35"/>
      <c r="AW44" s="6"/>
      <c r="AX44" s="8"/>
      <c r="AY44" s="6"/>
      <c r="AZ44" s="6"/>
      <c r="BA44" s="6"/>
      <c r="BB44" s="10"/>
      <c r="BC44" s="6"/>
      <c r="BD44" s="6"/>
      <c r="BE44" s="6"/>
      <c r="BF44" s="6"/>
      <c r="BG44" s="6"/>
      <c r="BH44" s="6"/>
      <c r="BI44" s="8"/>
      <c r="BJ44" s="6"/>
      <c r="BK44" s="7"/>
      <c r="BL44" s="6"/>
      <c r="BM44" s="6"/>
      <c r="BN44" s="6"/>
      <c r="BO44" s="6"/>
      <c r="BP44" s="10"/>
      <c r="BQ44" s="6"/>
      <c r="BR44" s="6"/>
      <c r="BS44" s="6"/>
      <c r="BT44" s="71"/>
      <c r="BU44" s="8"/>
      <c r="BV44" s="12"/>
      <c r="BW44" s="68"/>
      <c r="BX44" s="68"/>
      <c r="BY44" s="68"/>
      <c r="BZ44" s="68"/>
      <c r="CA44" s="68"/>
      <c r="CB44" s="68"/>
      <c r="CC44" s="6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102"/>
      <c r="CQ44" s="9"/>
      <c r="CR44" s="6"/>
      <c r="CS44" s="6"/>
      <c r="CT44" s="6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103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6"/>
      <c r="DU44" s="6"/>
      <c r="DV44" s="6"/>
      <c r="DW44" s="8"/>
      <c r="DX44" s="8"/>
      <c r="DY44" s="8"/>
      <c r="DZ44" s="6"/>
      <c r="EA44" s="6"/>
      <c r="EB44" s="6"/>
      <c r="EC44" s="6"/>
      <c r="ED44" s="6"/>
      <c r="EE44" s="6"/>
      <c r="EF44" s="6"/>
      <c r="EG44" s="6"/>
      <c r="EH44" s="10"/>
      <c r="EI44" s="6"/>
      <c r="EJ44" s="6"/>
      <c r="EK44" s="6"/>
      <c r="EL44" s="6"/>
      <c r="EM44" s="6"/>
      <c r="EN44" s="6"/>
      <c r="EO44" s="6"/>
      <c r="EP44" s="6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</row>
    <row r="45" spans="1:212" ht="15.75">
      <c r="A45" s="123" t="s">
        <v>326</v>
      </c>
      <c r="B45" s="89">
        <v>21983</v>
      </c>
      <c r="C45" s="88"/>
      <c r="D45" s="89"/>
      <c r="E45" s="85">
        <v>19601</v>
      </c>
      <c r="F45" s="88"/>
      <c r="G45" s="89"/>
      <c r="H45" s="89">
        <v>5857</v>
      </c>
      <c r="I45" s="104"/>
      <c r="J45" s="106"/>
      <c r="K45" s="89">
        <v>3146</v>
      </c>
      <c r="L45" s="104"/>
      <c r="M45" s="106"/>
      <c r="N45" s="122">
        <v>18809</v>
      </c>
      <c r="O45" s="104"/>
      <c r="P45" s="106"/>
      <c r="Q45" s="93">
        <f>+N45+K45+H45+E45</f>
        <v>47413</v>
      </c>
      <c r="R45" s="104"/>
      <c r="S45" s="106"/>
      <c r="T45" s="94">
        <f>Q45+B45</f>
        <v>69396</v>
      </c>
      <c r="U45" s="95" t="s">
        <v>329</v>
      </c>
      <c r="V45" s="8"/>
      <c r="W45" s="6"/>
      <c r="X45" s="6"/>
      <c r="Y45" s="6"/>
      <c r="Z45" s="6"/>
      <c r="AA45" s="6"/>
      <c r="AB45" s="7"/>
      <c r="AC45" s="6"/>
      <c r="AD45" s="7"/>
      <c r="AE45" s="6"/>
      <c r="AF45" s="6"/>
      <c r="AG45" s="6"/>
      <c r="AH45" s="6"/>
      <c r="AI45" s="6"/>
      <c r="AJ45" s="6"/>
      <c r="AK45" s="6"/>
      <c r="AL45" s="9"/>
      <c r="AM45" s="9"/>
      <c r="AN45" s="71"/>
      <c r="AO45" s="6"/>
      <c r="AP45" s="6"/>
      <c r="AQ45" s="6"/>
      <c r="AR45" s="6"/>
      <c r="AS45" s="6"/>
      <c r="AT45" s="6"/>
      <c r="AU45" s="6"/>
      <c r="AV45" s="35"/>
      <c r="AW45" s="6"/>
      <c r="AX45" s="8"/>
      <c r="AY45" s="6"/>
      <c r="AZ45" s="6"/>
      <c r="BA45" s="6"/>
      <c r="BB45" s="10"/>
      <c r="BC45" s="6"/>
      <c r="BD45" s="6"/>
      <c r="BE45" s="6"/>
      <c r="BF45" s="6"/>
      <c r="BG45" s="6"/>
      <c r="BH45" s="6"/>
      <c r="BI45" s="8"/>
      <c r="BJ45" s="6"/>
      <c r="BK45" s="7"/>
      <c r="BL45" s="6"/>
      <c r="BM45" s="6"/>
      <c r="BN45" s="6"/>
      <c r="BO45" s="6"/>
      <c r="BP45" s="10"/>
      <c r="BQ45" s="6"/>
      <c r="BR45" s="6"/>
      <c r="BS45" s="6"/>
      <c r="BT45" s="71"/>
      <c r="BU45" s="8"/>
      <c r="BV45" s="12"/>
      <c r="BW45" s="68"/>
      <c r="BX45" s="68"/>
      <c r="BY45" s="68"/>
      <c r="BZ45" s="68"/>
      <c r="CA45" s="68"/>
      <c r="CB45" s="68"/>
      <c r="CC45" s="6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102"/>
      <c r="CQ45" s="9"/>
      <c r="CR45" s="6"/>
      <c r="CS45" s="6"/>
      <c r="CT45" s="6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103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6"/>
      <c r="DU45" s="6"/>
      <c r="DV45" s="6"/>
      <c r="DW45" s="8"/>
      <c r="DX45" s="8"/>
      <c r="DY45" s="8"/>
      <c r="DZ45" s="6"/>
      <c r="EA45" s="6"/>
      <c r="EB45" s="6"/>
      <c r="EC45" s="6"/>
      <c r="ED45" s="6"/>
      <c r="EE45" s="6"/>
      <c r="EF45" s="6"/>
      <c r="EG45" s="6"/>
      <c r="EH45" s="10"/>
      <c r="EI45" s="6"/>
      <c r="EJ45" s="6"/>
      <c r="EK45" s="6"/>
      <c r="EL45" s="6"/>
      <c r="EM45" s="6"/>
      <c r="EN45" s="6"/>
      <c r="EO45" s="6"/>
      <c r="EP45" s="6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</row>
    <row r="46" spans="1:212" ht="15.75">
      <c r="A46" s="123" t="s">
        <v>327</v>
      </c>
      <c r="B46" s="89">
        <v>23234</v>
      </c>
      <c r="C46" s="88"/>
      <c r="D46" s="89"/>
      <c r="E46" s="85">
        <v>21044</v>
      </c>
      <c r="F46" s="88"/>
      <c r="G46" s="89"/>
      <c r="H46" s="89">
        <v>5312</v>
      </c>
      <c r="I46" s="104"/>
      <c r="J46" s="106"/>
      <c r="K46" s="89">
        <v>3209</v>
      </c>
      <c r="L46" s="104"/>
      <c r="M46" s="106"/>
      <c r="N46" s="122">
        <v>18744</v>
      </c>
      <c r="O46" s="104"/>
      <c r="P46" s="106"/>
      <c r="Q46" s="93">
        <f>+N46+K46+H46+E46</f>
        <v>48309</v>
      </c>
      <c r="R46" s="104"/>
      <c r="S46" s="106"/>
      <c r="T46" s="94">
        <f>Q46+B46</f>
        <v>71543</v>
      </c>
      <c r="U46" s="95" t="s">
        <v>330</v>
      </c>
      <c r="V46" s="8"/>
      <c r="W46" s="6"/>
      <c r="X46" s="6"/>
      <c r="Y46" s="6"/>
      <c r="Z46" s="6"/>
      <c r="AA46" s="6"/>
      <c r="AB46" s="7"/>
      <c r="AC46" s="6"/>
      <c r="AD46" s="7"/>
      <c r="AE46" s="6"/>
      <c r="AF46" s="6"/>
      <c r="AG46" s="6"/>
      <c r="AH46" s="6"/>
      <c r="AI46" s="6"/>
      <c r="AJ46" s="6"/>
      <c r="AK46" s="6"/>
      <c r="AL46" s="9"/>
      <c r="AM46" s="9"/>
      <c r="AN46" s="71"/>
      <c r="AO46" s="6"/>
      <c r="AP46" s="6"/>
      <c r="AQ46" s="6"/>
      <c r="AR46" s="6"/>
      <c r="AS46" s="6"/>
      <c r="AT46" s="6"/>
      <c r="AU46" s="6"/>
      <c r="AV46" s="35"/>
      <c r="AW46" s="6"/>
      <c r="AX46" s="8"/>
      <c r="AY46" s="6"/>
      <c r="AZ46" s="6"/>
      <c r="BA46" s="6"/>
      <c r="BB46" s="10"/>
      <c r="BC46" s="6"/>
      <c r="BD46" s="6"/>
      <c r="BE46" s="6"/>
      <c r="BF46" s="6"/>
      <c r="BG46" s="6"/>
      <c r="BH46" s="6"/>
      <c r="BI46" s="8"/>
      <c r="BJ46" s="6"/>
      <c r="BK46" s="7"/>
      <c r="BL46" s="6"/>
      <c r="BM46" s="6"/>
      <c r="BN46" s="6"/>
      <c r="BO46" s="6"/>
      <c r="BP46" s="10"/>
      <c r="BQ46" s="6"/>
      <c r="BR46" s="6"/>
      <c r="BS46" s="6"/>
      <c r="BT46" s="71"/>
      <c r="BU46" s="8"/>
      <c r="BV46" s="12"/>
      <c r="BW46" s="68"/>
      <c r="BX46" s="68"/>
      <c r="BY46" s="68"/>
      <c r="BZ46" s="68"/>
      <c r="CA46" s="68"/>
      <c r="CB46" s="68"/>
      <c r="CC46" s="6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102"/>
      <c r="CQ46" s="9"/>
      <c r="CR46" s="6"/>
      <c r="CS46" s="6"/>
      <c r="CT46" s="6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103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6"/>
      <c r="DU46" s="6"/>
      <c r="DV46" s="6"/>
      <c r="DW46" s="8"/>
      <c r="DX46" s="8"/>
      <c r="DY46" s="8"/>
      <c r="DZ46" s="6"/>
      <c r="EA46" s="6"/>
      <c r="EB46" s="6"/>
      <c r="EC46" s="6"/>
      <c r="ED46" s="6"/>
      <c r="EE46" s="6"/>
      <c r="EF46" s="6"/>
      <c r="EG46" s="6"/>
      <c r="EH46" s="10"/>
      <c r="EI46" s="6"/>
      <c r="EJ46" s="6"/>
      <c r="EK46" s="6"/>
      <c r="EL46" s="6"/>
      <c r="EM46" s="6"/>
      <c r="EN46" s="6"/>
      <c r="EO46" s="6"/>
      <c r="EP46" s="6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</row>
    <row r="47" spans="1:212" ht="15.75">
      <c r="A47" s="123" t="s">
        <v>333</v>
      </c>
      <c r="B47" s="89">
        <v>24028</v>
      </c>
      <c r="C47" s="88"/>
      <c r="D47" s="89"/>
      <c r="E47" s="85">
        <v>21751</v>
      </c>
      <c r="F47" s="88"/>
      <c r="G47" s="89"/>
      <c r="H47" s="89">
        <v>6559</v>
      </c>
      <c r="I47" s="104"/>
      <c r="J47" s="106"/>
      <c r="K47" s="89">
        <v>3260</v>
      </c>
      <c r="L47" s="104"/>
      <c r="M47" s="106"/>
      <c r="N47" s="122">
        <v>19124</v>
      </c>
      <c r="O47" s="104"/>
      <c r="P47" s="106"/>
      <c r="Q47" s="93">
        <f>+N47+K47+H47+E47</f>
        <v>50694</v>
      </c>
      <c r="R47" s="104"/>
      <c r="S47" s="106"/>
      <c r="T47" s="94">
        <f>Q47+B47</f>
        <v>74722</v>
      </c>
      <c r="U47" s="95" t="s">
        <v>332</v>
      </c>
      <c r="V47" s="8"/>
      <c r="W47" s="6"/>
      <c r="X47" s="6"/>
      <c r="Y47" s="6"/>
      <c r="Z47" s="6"/>
      <c r="AA47" s="6"/>
      <c r="AB47" s="7"/>
      <c r="AC47" s="6"/>
      <c r="AD47" s="7"/>
      <c r="AE47" s="6"/>
      <c r="AF47" s="6"/>
      <c r="AG47" s="6"/>
      <c r="AH47" s="6"/>
      <c r="AI47" s="6"/>
      <c r="AJ47" s="6"/>
      <c r="AK47" s="6"/>
      <c r="AL47" s="9"/>
      <c r="AM47" s="9"/>
      <c r="AN47" s="71"/>
      <c r="AO47" s="6"/>
      <c r="AP47" s="6"/>
      <c r="AQ47" s="6"/>
      <c r="AR47" s="6"/>
      <c r="AS47" s="6"/>
      <c r="AT47" s="6"/>
      <c r="AU47" s="6"/>
      <c r="AV47" s="35"/>
      <c r="AW47" s="6"/>
      <c r="AX47" s="8"/>
      <c r="AY47" s="6"/>
      <c r="AZ47" s="6"/>
      <c r="BA47" s="6"/>
      <c r="BB47" s="10"/>
      <c r="BC47" s="6"/>
      <c r="BD47" s="6"/>
      <c r="BE47" s="6"/>
      <c r="BF47" s="6"/>
      <c r="BG47" s="6"/>
      <c r="BH47" s="6"/>
      <c r="BI47" s="8"/>
      <c r="BJ47" s="6"/>
      <c r="BK47" s="7"/>
      <c r="BL47" s="6"/>
      <c r="BM47" s="6"/>
      <c r="BN47" s="6"/>
      <c r="BO47" s="6"/>
      <c r="BP47" s="10"/>
      <c r="BQ47" s="6"/>
      <c r="BR47" s="6"/>
      <c r="BS47" s="6"/>
      <c r="BT47" s="71"/>
      <c r="BU47" s="8"/>
      <c r="BV47" s="12"/>
      <c r="BW47" s="68"/>
      <c r="BX47" s="68"/>
      <c r="BY47" s="68"/>
      <c r="BZ47" s="68"/>
      <c r="CA47" s="68"/>
      <c r="CB47" s="68"/>
      <c r="CC47" s="6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102"/>
      <c r="CQ47" s="9"/>
      <c r="CR47" s="6"/>
      <c r="CS47" s="6"/>
      <c r="CT47" s="6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103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6"/>
      <c r="DU47" s="6"/>
      <c r="DV47" s="6"/>
      <c r="DW47" s="8"/>
      <c r="DX47" s="8"/>
      <c r="DY47" s="8"/>
      <c r="DZ47" s="6"/>
      <c r="EA47" s="6"/>
      <c r="EB47" s="6"/>
      <c r="EC47" s="6"/>
      <c r="ED47" s="6"/>
      <c r="EE47" s="6"/>
      <c r="EF47" s="6"/>
      <c r="EG47" s="6"/>
      <c r="EH47" s="10"/>
      <c r="EI47" s="6"/>
      <c r="EJ47" s="6"/>
      <c r="EK47" s="6"/>
      <c r="EL47" s="6"/>
      <c r="EM47" s="6"/>
      <c r="EN47" s="6"/>
      <c r="EO47" s="6"/>
      <c r="EP47" s="6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</row>
    <row r="48" spans="1:212" ht="15.75">
      <c r="A48" s="123" t="s">
        <v>335</v>
      </c>
      <c r="B48" s="124">
        <v>23653</v>
      </c>
      <c r="C48" s="88"/>
      <c r="D48" s="89"/>
      <c r="E48" s="85">
        <v>22056</v>
      </c>
      <c r="F48" s="88"/>
      <c r="G48" s="89"/>
      <c r="H48" s="89">
        <v>6242</v>
      </c>
      <c r="I48" s="104"/>
      <c r="J48" s="106"/>
      <c r="K48" s="124">
        <v>3200</v>
      </c>
      <c r="L48" s="104"/>
      <c r="M48" s="106"/>
      <c r="N48" s="122">
        <v>18237</v>
      </c>
      <c r="O48" s="104"/>
      <c r="P48" s="106"/>
      <c r="Q48" s="93">
        <f>+N48+K48+H48+E48</f>
        <v>49735</v>
      </c>
      <c r="R48" s="104"/>
      <c r="S48" s="106"/>
      <c r="T48" s="94">
        <f>Q48+B48</f>
        <v>73388</v>
      </c>
      <c r="U48" s="95" t="s">
        <v>334</v>
      </c>
      <c r="V48" s="8"/>
      <c r="W48" s="6"/>
      <c r="X48" s="6"/>
      <c r="Y48" s="6"/>
      <c r="Z48" s="6"/>
      <c r="AA48" s="6"/>
      <c r="AB48" s="7"/>
      <c r="AC48" s="6"/>
      <c r="AD48" s="7"/>
      <c r="AE48" s="6"/>
      <c r="AF48" s="6"/>
      <c r="AG48" s="6"/>
      <c r="AH48" s="6"/>
      <c r="AI48" s="6"/>
      <c r="AJ48" s="6"/>
      <c r="AK48" s="6"/>
      <c r="AL48" s="9"/>
      <c r="AM48" s="9"/>
      <c r="AN48" s="71"/>
      <c r="AO48" s="6"/>
      <c r="AP48" s="6"/>
      <c r="AQ48" s="6"/>
      <c r="AR48" s="6"/>
      <c r="AS48" s="6"/>
      <c r="AT48" s="6"/>
      <c r="AU48" s="6"/>
      <c r="AV48" s="35"/>
      <c r="AW48" s="6"/>
      <c r="AX48" s="8"/>
      <c r="AY48" s="6"/>
      <c r="AZ48" s="6"/>
      <c r="BA48" s="6"/>
      <c r="BB48" s="10"/>
      <c r="BC48" s="6"/>
      <c r="BD48" s="6"/>
      <c r="BE48" s="6"/>
      <c r="BF48" s="6"/>
      <c r="BG48" s="6"/>
      <c r="BH48" s="6"/>
      <c r="BI48" s="8"/>
      <c r="BJ48" s="6"/>
      <c r="BK48" s="7"/>
      <c r="BL48" s="6"/>
      <c r="BM48" s="6"/>
      <c r="BN48" s="6"/>
      <c r="BO48" s="6"/>
      <c r="BP48" s="10"/>
      <c r="BQ48" s="6"/>
      <c r="BR48" s="6"/>
      <c r="BS48" s="6"/>
      <c r="BT48" s="71"/>
      <c r="BU48" s="8"/>
      <c r="BV48" s="12"/>
      <c r="BW48" s="68"/>
      <c r="BX48" s="68"/>
      <c r="BY48" s="68"/>
      <c r="BZ48" s="68"/>
      <c r="CA48" s="68"/>
      <c r="CB48" s="68"/>
      <c r="CC48" s="6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102"/>
      <c r="CQ48" s="9"/>
      <c r="CR48" s="6"/>
      <c r="CS48" s="6"/>
      <c r="CT48" s="6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103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6"/>
      <c r="DU48" s="6"/>
      <c r="DV48" s="6"/>
      <c r="DW48" s="8"/>
      <c r="DX48" s="8"/>
      <c r="DY48" s="8"/>
      <c r="DZ48" s="6"/>
      <c r="EA48" s="6"/>
      <c r="EB48" s="6"/>
      <c r="EC48" s="6"/>
      <c r="ED48" s="6"/>
      <c r="EE48" s="6"/>
      <c r="EF48" s="6"/>
      <c r="EG48" s="6"/>
      <c r="EH48" s="10"/>
      <c r="EI48" s="6"/>
      <c r="EJ48" s="6"/>
      <c r="EK48" s="6"/>
      <c r="EL48" s="6"/>
      <c r="EM48" s="6"/>
      <c r="EN48" s="6"/>
      <c r="EO48" s="6"/>
      <c r="EP48" s="6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</row>
    <row r="49" spans="1:212" ht="15.75">
      <c r="A49" s="123" t="s">
        <v>337</v>
      </c>
      <c r="B49" s="124">
        <v>25091</v>
      </c>
      <c r="C49" s="88"/>
      <c r="D49" s="89"/>
      <c r="E49" s="85">
        <v>20593</v>
      </c>
      <c r="F49" s="88"/>
      <c r="G49" s="89"/>
      <c r="H49" s="89">
        <v>6444</v>
      </c>
      <c r="I49" s="104"/>
      <c r="J49" s="106"/>
      <c r="K49" s="124">
        <v>3388</v>
      </c>
      <c r="L49" s="104"/>
      <c r="M49" s="106"/>
      <c r="N49" s="122">
        <v>20388</v>
      </c>
      <c r="O49" s="104"/>
      <c r="P49" s="106"/>
      <c r="Q49" s="93">
        <f>+N49+K49+H49+E49</f>
        <v>50813</v>
      </c>
      <c r="R49" s="104"/>
      <c r="S49" s="106"/>
      <c r="T49" s="94">
        <f>Q49+B49</f>
        <v>75904</v>
      </c>
      <c r="U49" s="95" t="s">
        <v>336</v>
      </c>
      <c r="V49" s="8"/>
      <c r="W49" s="6"/>
      <c r="X49" s="6"/>
      <c r="Y49" s="6"/>
      <c r="Z49" s="6"/>
      <c r="AA49" s="6"/>
      <c r="AB49" s="7"/>
      <c r="AC49" s="6"/>
      <c r="AD49" s="7"/>
      <c r="AE49" s="6"/>
      <c r="AF49" s="6"/>
      <c r="AG49" s="6"/>
      <c r="AH49" s="6"/>
      <c r="AI49" s="6"/>
      <c r="AJ49" s="6"/>
      <c r="AK49" s="6"/>
      <c r="AL49" s="9"/>
      <c r="AM49" s="9"/>
      <c r="AN49" s="71"/>
      <c r="AO49" s="6"/>
      <c r="AP49" s="6"/>
      <c r="AQ49" s="6"/>
      <c r="AR49" s="6"/>
      <c r="AS49" s="6"/>
      <c r="AT49" s="6"/>
      <c r="AU49" s="6"/>
      <c r="AV49" s="35"/>
      <c r="AW49" s="6"/>
      <c r="AX49" s="8"/>
      <c r="AY49" s="6"/>
      <c r="AZ49" s="6"/>
      <c r="BA49" s="6"/>
      <c r="BB49" s="10"/>
      <c r="BC49" s="6"/>
      <c r="BD49" s="6"/>
      <c r="BE49" s="6"/>
      <c r="BF49" s="6"/>
      <c r="BG49" s="6"/>
      <c r="BH49" s="6"/>
      <c r="BI49" s="8"/>
      <c r="BJ49" s="6"/>
      <c r="BK49" s="7"/>
      <c r="BL49" s="6"/>
      <c r="BM49" s="6"/>
      <c r="BN49" s="6"/>
      <c r="BO49" s="6"/>
      <c r="BP49" s="10"/>
      <c r="BQ49" s="6"/>
      <c r="BR49" s="6"/>
      <c r="BS49" s="6"/>
      <c r="BT49" s="71"/>
      <c r="BU49" s="8"/>
      <c r="BV49" s="12"/>
      <c r="BW49" s="68"/>
      <c r="BX49" s="68"/>
      <c r="BY49" s="68"/>
      <c r="BZ49" s="68"/>
      <c r="CA49" s="68"/>
      <c r="CB49" s="68"/>
      <c r="CC49" s="6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102"/>
      <c r="CQ49" s="9"/>
      <c r="CR49" s="6"/>
      <c r="CS49" s="6"/>
      <c r="CT49" s="6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103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6"/>
      <c r="DU49" s="6"/>
      <c r="DV49" s="6"/>
      <c r="DW49" s="8"/>
      <c r="DX49" s="8"/>
      <c r="DY49" s="8"/>
      <c r="DZ49" s="6"/>
      <c r="EA49" s="6"/>
      <c r="EB49" s="6"/>
      <c r="EC49" s="6"/>
      <c r="ED49" s="6"/>
      <c r="EE49" s="6"/>
      <c r="EF49" s="6"/>
      <c r="EG49" s="6"/>
      <c r="EH49" s="10"/>
      <c r="EI49" s="6"/>
      <c r="EJ49" s="6"/>
      <c r="EK49" s="6"/>
      <c r="EL49" s="6"/>
      <c r="EM49" s="6"/>
      <c r="EN49" s="6"/>
      <c r="EO49" s="6"/>
      <c r="EP49" s="6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</row>
    <row r="50" spans="1:212" customFormat="1" ht="15.75">
      <c r="A50" s="117" t="s">
        <v>320</v>
      </c>
      <c r="B50" s="118"/>
      <c r="C50" s="118"/>
      <c r="D50" s="118"/>
      <c r="E50" s="118"/>
      <c r="F50" s="118"/>
      <c r="G50" s="119"/>
      <c r="H50" s="118"/>
      <c r="I50" s="118"/>
      <c r="J50" s="13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20" t="s">
        <v>321</v>
      </c>
      <c r="V50" s="118"/>
      <c r="W50" s="118"/>
      <c r="X50" s="118"/>
      <c r="Y50" s="118"/>
      <c r="Z50" s="118"/>
      <c r="AA50" s="118"/>
      <c r="AB50" s="118"/>
    </row>
    <row r="51" spans="1:212" customFormat="1" ht="15.75">
      <c r="A51" s="146" t="s">
        <v>342</v>
      </c>
      <c r="B51" s="118"/>
      <c r="C51" s="118"/>
      <c r="D51" s="118"/>
      <c r="E51" s="118"/>
      <c r="F51" s="118"/>
      <c r="G51" s="119"/>
      <c r="H51" s="118"/>
      <c r="I51" s="118"/>
      <c r="J51" s="13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20" t="s">
        <v>341</v>
      </c>
      <c r="V51" s="118"/>
      <c r="W51" s="118"/>
      <c r="X51" s="118"/>
      <c r="Y51" s="118"/>
      <c r="Z51" s="118"/>
      <c r="AA51" s="118"/>
      <c r="AB51" s="118"/>
    </row>
    <row r="52" spans="1:212">
      <c r="A52" s="128" t="s">
        <v>339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30"/>
      <c r="R52" s="129"/>
      <c r="S52" s="129"/>
      <c r="T52" s="130"/>
      <c r="U52" s="131" t="s">
        <v>338</v>
      </c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32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33" t="e">
        <f t="shared" ref="BV52:CC52" si="17">SUM(BV53:BV56)</f>
        <v>#REF!</v>
      </c>
      <c r="BW52" s="134" t="e">
        <f t="shared" si="17"/>
        <v>#REF!</v>
      </c>
      <c r="BX52" s="134" t="e">
        <f t="shared" si="17"/>
        <v>#REF!</v>
      </c>
      <c r="BY52" s="134" t="e">
        <f t="shared" si="17"/>
        <v>#REF!</v>
      </c>
      <c r="BZ52" s="134" t="e">
        <f t="shared" si="17"/>
        <v>#REF!</v>
      </c>
      <c r="CA52" s="134" t="e">
        <f t="shared" si="17"/>
        <v>#REF!</v>
      </c>
      <c r="CB52" s="134" t="e">
        <f t="shared" si="17"/>
        <v>#REF!</v>
      </c>
      <c r="CC52" s="134" t="e">
        <f t="shared" si="17"/>
        <v>#REF!</v>
      </c>
      <c r="CD52" s="135" t="s">
        <v>73</v>
      </c>
      <c r="CE52" s="129"/>
      <c r="CF52" s="136" t="s">
        <v>74</v>
      </c>
      <c r="CG52" s="134" t="e">
        <f>CC52</f>
        <v>#REF!</v>
      </c>
      <c r="CH52" s="134" t="e">
        <f>CB52</f>
        <v>#REF!</v>
      </c>
      <c r="CI52" s="134" t="e">
        <f>CA52</f>
        <v>#REF!</v>
      </c>
      <c r="CJ52" s="134" t="e">
        <f>BZ52</f>
        <v>#REF!</v>
      </c>
      <c r="CK52" s="134" t="e">
        <f>BY52</f>
        <v>#REF!</v>
      </c>
      <c r="CL52" s="134" t="e">
        <f>BX52</f>
        <v>#REF!</v>
      </c>
      <c r="CM52" s="134" t="e">
        <f>BW52</f>
        <v>#REF!</v>
      </c>
      <c r="CN52" s="134" t="e">
        <f>BV52</f>
        <v>#REF!</v>
      </c>
      <c r="CO52" s="134"/>
      <c r="CP52" s="134"/>
      <c r="CQ52" s="137"/>
      <c r="CR52" s="138"/>
      <c r="CS52" s="138"/>
      <c r="CT52" s="138"/>
      <c r="CU52" s="139" t="e">
        <f>#REF!-CU53</f>
        <v>#REF!</v>
      </c>
      <c r="CV52" s="139" t="e">
        <f>#REF!-CV53</f>
        <v>#REF!</v>
      </c>
      <c r="CW52" s="139" t="e">
        <f>#REF!-CW53</f>
        <v>#REF!</v>
      </c>
      <c r="CX52" s="139" t="e">
        <f>#REF!-CX53</f>
        <v>#REF!</v>
      </c>
      <c r="CY52" s="139" t="e">
        <f>#REF!-CY53</f>
        <v>#REF!</v>
      </c>
      <c r="CZ52" s="139" t="e">
        <f>#REF!-CZ53</f>
        <v>#REF!</v>
      </c>
      <c r="DA52" s="139" t="e">
        <f>#REF!-DA53</f>
        <v>#REF!</v>
      </c>
      <c r="DB52" s="140" t="s">
        <v>269</v>
      </c>
      <c r="DC52" s="129"/>
      <c r="DD52" s="129"/>
      <c r="DE52" s="129"/>
      <c r="DF52" s="141"/>
      <c r="DG52" s="129"/>
      <c r="DH52" s="129"/>
      <c r="DI52" s="129"/>
      <c r="DJ52" s="129"/>
      <c r="DK52" s="129"/>
      <c r="DL52" s="136" t="s">
        <v>166</v>
      </c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40" t="s">
        <v>83</v>
      </c>
      <c r="EA52" s="140" t="s">
        <v>83</v>
      </c>
      <c r="EB52" s="140" t="s">
        <v>83</v>
      </c>
      <c r="EC52" s="138">
        <v>183</v>
      </c>
      <c r="ED52" s="138">
        <v>429</v>
      </c>
      <c r="EE52" s="138">
        <v>31</v>
      </c>
      <c r="EF52" s="138">
        <v>116</v>
      </c>
      <c r="EG52" s="138">
        <f t="shared" ref="EG52:EG62" si="18">SUM(DZ52:EF52)</f>
        <v>759</v>
      </c>
      <c r="EH52" s="135" t="s">
        <v>196</v>
      </c>
      <c r="EI52" s="138"/>
      <c r="EJ52" s="140" t="s">
        <v>197</v>
      </c>
      <c r="EK52" s="138">
        <f t="shared" ref="EK52:EK62" si="19">EG52</f>
        <v>759</v>
      </c>
      <c r="EL52" s="138">
        <f t="shared" ref="EL52:EL61" si="20">EF52</f>
        <v>116</v>
      </c>
      <c r="EM52" s="138">
        <f>EE52</f>
        <v>31</v>
      </c>
      <c r="EN52" s="138">
        <f t="shared" ref="EN52:EN60" si="21">ED52</f>
        <v>429</v>
      </c>
      <c r="EO52" s="138">
        <f>EC52</f>
        <v>183</v>
      </c>
      <c r="EP52" s="140" t="s">
        <v>83</v>
      </c>
      <c r="EQ52" s="136" t="s">
        <v>83</v>
      </c>
      <c r="ER52" s="136" t="s">
        <v>83</v>
      </c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</row>
    <row r="53" spans="1:212" s="145" customFormat="1" ht="15.75">
      <c r="A53" s="128" t="s">
        <v>340</v>
      </c>
      <c r="B53" s="142"/>
      <c r="C53" s="143"/>
      <c r="D53" s="144"/>
      <c r="E53" s="142"/>
      <c r="F53" s="142"/>
      <c r="G53" s="126"/>
      <c r="H53" s="127"/>
    </row>
    <row r="54" spans="1:21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3"/>
      <c r="R54" s="8"/>
      <c r="S54" s="8"/>
      <c r="T54" s="103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68" t="e">
        <f>#REF!/#REF!*100</f>
        <v>#REF!</v>
      </c>
      <c r="BW54" s="68" t="e">
        <f>#REF!/#REF!*100</f>
        <v>#REF!</v>
      </c>
      <c r="BX54" s="68" t="e">
        <f>#REF!/#REF!*100</f>
        <v>#REF!</v>
      </c>
      <c r="BY54" s="68" t="e">
        <f>#REF!/#REF!*100</f>
        <v>#REF!</v>
      </c>
      <c r="BZ54" s="68" t="e">
        <f>#REF!/#REF!*100</f>
        <v>#REF!</v>
      </c>
      <c r="CA54" s="68" t="e">
        <f>#REF!/#REF!*100</f>
        <v>#REF!</v>
      </c>
      <c r="CB54" s="68" t="e">
        <f>#REF!/#REF!*100</f>
        <v>#REF!</v>
      </c>
      <c r="CC54" s="68" t="e">
        <f>#REF!/#REF!*100</f>
        <v>#REF!</v>
      </c>
      <c r="CD54" s="36" t="s">
        <v>157</v>
      </c>
      <c r="CE54" s="8"/>
      <c r="CF54" s="11" t="s">
        <v>148</v>
      </c>
      <c r="CG54" s="68" t="e">
        <f>CC54</f>
        <v>#REF!</v>
      </c>
      <c r="CH54" s="68" t="e">
        <f>CB54</f>
        <v>#REF!</v>
      </c>
      <c r="CI54" s="68" t="e">
        <f>CA54</f>
        <v>#REF!</v>
      </c>
      <c r="CJ54" s="68" t="e">
        <f>BZ54</f>
        <v>#REF!</v>
      </c>
      <c r="CK54" s="68" t="e">
        <f>BY54</f>
        <v>#REF!</v>
      </c>
      <c r="CL54" s="68" t="e">
        <f>BX54</f>
        <v>#REF!</v>
      </c>
      <c r="CM54" s="68" t="e">
        <f>BW54</f>
        <v>#REF!</v>
      </c>
      <c r="CN54" s="68" t="e">
        <f>BV54</f>
        <v>#REF!</v>
      </c>
      <c r="CO54" s="68"/>
      <c r="CP54" s="68"/>
      <c r="CQ54" s="39"/>
      <c r="CR54" s="6"/>
      <c r="CS54" s="6"/>
      <c r="CT54" s="6"/>
      <c r="CU54" s="51" t="e">
        <f>#REF!</f>
        <v>#REF!</v>
      </c>
      <c r="CV54" s="51" t="e">
        <f>#REF!</f>
        <v>#REF!</v>
      </c>
      <c r="CW54" s="51" t="e">
        <f>#REF!</f>
        <v>#REF!</v>
      </c>
      <c r="CX54" s="51" t="e">
        <f>#REF!</f>
        <v>#REF!</v>
      </c>
      <c r="CY54" s="51" t="e">
        <f>#REF!</f>
        <v>#REF!</v>
      </c>
      <c r="CZ54" s="51" t="e">
        <f>#REF!</f>
        <v>#REF!</v>
      </c>
      <c r="DA54" s="51" t="e">
        <f>#REF!</f>
        <v>#REF!</v>
      </c>
      <c r="DB54" s="7" t="s">
        <v>271</v>
      </c>
      <c r="DC54" s="8"/>
      <c r="DD54" s="8"/>
      <c r="DE54" s="8"/>
      <c r="DF54" s="12"/>
      <c r="DG54" s="8"/>
      <c r="DH54" s="8"/>
      <c r="DI54" s="8"/>
      <c r="DJ54" s="51" t="e">
        <f t="shared" ref="DJ54:DJ59" si="22">AVERAGEA(DK54:DO54)</f>
        <v>#REF!</v>
      </c>
      <c r="DK54" s="51">
        <v>304</v>
      </c>
      <c r="DL54" s="51">
        <v>335</v>
      </c>
      <c r="DM54" s="51">
        <v>353</v>
      </c>
      <c r="DN54" s="51">
        <v>355</v>
      </c>
      <c r="DO54" s="51" t="e">
        <f>#REF!</f>
        <v>#REF!</v>
      </c>
      <c r="DP54" s="11" t="s">
        <v>73</v>
      </c>
      <c r="DQ54" s="8"/>
      <c r="DR54" s="8"/>
      <c r="DS54" s="8"/>
      <c r="DT54" s="8"/>
      <c r="DU54" s="8"/>
      <c r="DV54" s="8"/>
      <c r="DW54" s="8"/>
      <c r="DX54" s="8"/>
      <c r="DY54" s="8"/>
      <c r="DZ54" s="7" t="s">
        <v>83</v>
      </c>
      <c r="EA54" s="6">
        <f>EA55+EA56</f>
        <v>138</v>
      </c>
      <c r="EB54" s="6">
        <f>EB55+EB56</f>
        <v>32</v>
      </c>
      <c r="EC54" s="7" t="s">
        <v>83</v>
      </c>
      <c r="ED54" s="6">
        <f>ED55+ED56</f>
        <v>656</v>
      </c>
      <c r="EE54" s="6">
        <f>EE55+EE56</f>
        <v>170</v>
      </c>
      <c r="EF54" s="6">
        <f>EF55+EF56</f>
        <v>514</v>
      </c>
      <c r="EG54" s="6">
        <f t="shared" si="18"/>
        <v>1510</v>
      </c>
      <c r="EH54" s="10" t="s">
        <v>200</v>
      </c>
      <c r="EI54" s="6"/>
      <c r="EJ54" s="7" t="s">
        <v>201</v>
      </c>
      <c r="EK54" s="6">
        <f t="shared" si="19"/>
        <v>1510</v>
      </c>
      <c r="EL54" s="6">
        <f t="shared" si="20"/>
        <v>514</v>
      </c>
      <c r="EM54" s="6">
        <f>EE54</f>
        <v>170</v>
      </c>
      <c r="EN54" s="6">
        <f t="shared" si="21"/>
        <v>656</v>
      </c>
      <c r="EO54" s="7" t="s">
        <v>83</v>
      </c>
      <c r="EP54" s="6">
        <f>EB54</f>
        <v>32</v>
      </c>
      <c r="EQ54" s="51">
        <f t="shared" ref="EQ54:EQ60" si="23">EA54</f>
        <v>138</v>
      </c>
      <c r="ER54" s="11" t="s">
        <v>83</v>
      </c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</row>
    <row r="55" spans="1:21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3"/>
      <c r="R55" s="8"/>
      <c r="S55" s="8"/>
      <c r="T55" s="103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68" t="e">
        <f>#REF!/#REF!*100</f>
        <v>#REF!</v>
      </c>
      <c r="BW55" s="68" t="e">
        <f>#REF!/#REF!*100</f>
        <v>#REF!</v>
      </c>
      <c r="BX55" s="68" t="e">
        <f>#REF!/#REF!*100</f>
        <v>#REF!</v>
      </c>
      <c r="BY55" s="68" t="e">
        <f>#REF!/#REF!*100</f>
        <v>#REF!</v>
      </c>
      <c r="BZ55" s="68" t="e">
        <f>#REF!/#REF!*100</f>
        <v>#REF!</v>
      </c>
      <c r="CA55" s="68" t="e">
        <f>#REF!/#REF!*100</f>
        <v>#REF!</v>
      </c>
      <c r="CB55" s="68" t="e">
        <f>#REF!/#REF!*100</f>
        <v>#REF!</v>
      </c>
      <c r="CC55" s="68" t="e">
        <f>#REF!/#REF!*100</f>
        <v>#REF!</v>
      </c>
      <c r="CD55" s="36" t="s">
        <v>166</v>
      </c>
      <c r="CE55" s="8"/>
      <c r="CF55" s="11" t="s">
        <v>76</v>
      </c>
      <c r="CG55" s="68" t="e">
        <f>CC55</f>
        <v>#REF!</v>
      </c>
      <c r="CH55" s="68" t="e">
        <f>CB55</f>
        <v>#REF!</v>
      </c>
      <c r="CI55" s="68" t="e">
        <f>CA55</f>
        <v>#REF!</v>
      </c>
      <c r="CJ55" s="68" t="e">
        <f>BZ55</f>
        <v>#REF!</v>
      </c>
      <c r="CK55" s="68" t="e">
        <f>BY55</f>
        <v>#REF!</v>
      </c>
      <c r="CL55" s="68" t="e">
        <f>BX55</f>
        <v>#REF!</v>
      </c>
      <c r="CM55" s="68" t="e">
        <f>BW55</f>
        <v>#REF!</v>
      </c>
      <c r="CN55" s="68" t="e">
        <f>BV55</f>
        <v>#REF!</v>
      </c>
      <c r="CO55" s="68"/>
      <c r="CP55" s="68"/>
      <c r="CQ55" s="39"/>
      <c r="CR55" s="6"/>
      <c r="CS55" s="6"/>
      <c r="CT55" s="6"/>
      <c r="CU55" s="51" t="e">
        <f>#REF!</f>
        <v>#REF!</v>
      </c>
      <c r="CV55" s="51" t="e">
        <f>#REF!</f>
        <v>#REF!</v>
      </c>
      <c r="CW55" s="51" t="e">
        <f>#REF!</f>
        <v>#REF!</v>
      </c>
      <c r="CX55" s="51" t="e">
        <f>#REF!</f>
        <v>#REF!</v>
      </c>
      <c r="CY55" s="51" t="e">
        <f>#REF!</f>
        <v>#REF!</v>
      </c>
      <c r="CZ55" s="51" t="e">
        <f>#REF!</f>
        <v>#REF!</v>
      </c>
      <c r="DA55" s="51" t="e">
        <f>#REF!</f>
        <v>#REF!</v>
      </c>
      <c r="DB55" s="7" t="s">
        <v>272</v>
      </c>
      <c r="DC55" s="8"/>
      <c r="DD55" s="8"/>
      <c r="DE55" s="8"/>
      <c r="DF55" s="12"/>
      <c r="DG55" s="8"/>
      <c r="DH55" s="8"/>
      <c r="DI55" s="8"/>
      <c r="DJ55" s="51" t="e">
        <f t="shared" si="22"/>
        <v>#REF!</v>
      </c>
      <c r="DK55" s="51">
        <v>25</v>
      </c>
      <c r="DL55" s="51">
        <v>25</v>
      </c>
      <c r="DM55" s="51">
        <v>23</v>
      </c>
      <c r="DN55" s="51">
        <v>30</v>
      </c>
      <c r="DO55" s="51" t="e">
        <f>#REF!</f>
        <v>#REF!</v>
      </c>
      <c r="DP55" s="11" t="s">
        <v>273</v>
      </c>
      <c r="DQ55" s="8"/>
      <c r="DR55" s="8"/>
      <c r="DS55" s="8"/>
      <c r="DT55" s="8"/>
      <c r="DU55" s="8"/>
      <c r="DV55" s="8"/>
      <c r="DW55" s="8"/>
      <c r="DX55" s="8"/>
      <c r="DY55" s="8"/>
      <c r="DZ55" s="7" t="s">
        <v>83</v>
      </c>
      <c r="EA55" s="6">
        <v>79</v>
      </c>
      <c r="EB55" s="7" t="s">
        <v>83</v>
      </c>
      <c r="EC55" s="7" t="s">
        <v>83</v>
      </c>
      <c r="ED55" s="6">
        <v>368</v>
      </c>
      <c r="EE55" s="6">
        <v>170</v>
      </c>
      <c r="EF55" s="6">
        <v>234</v>
      </c>
      <c r="EG55" s="6">
        <f t="shared" si="18"/>
        <v>851</v>
      </c>
      <c r="EH55" s="10" t="s">
        <v>274</v>
      </c>
      <c r="EI55" s="6"/>
      <c r="EJ55" s="7" t="s">
        <v>254</v>
      </c>
      <c r="EK55" s="6">
        <f t="shared" si="19"/>
        <v>851</v>
      </c>
      <c r="EL55" s="6">
        <f t="shared" si="20"/>
        <v>234</v>
      </c>
      <c r="EM55" s="6">
        <f>EE55</f>
        <v>170</v>
      </c>
      <c r="EN55" s="6">
        <f t="shared" si="21"/>
        <v>368</v>
      </c>
      <c r="EO55" s="7" t="s">
        <v>83</v>
      </c>
      <c r="EP55" s="7" t="s">
        <v>83</v>
      </c>
      <c r="EQ55" s="51">
        <f t="shared" si="23"/>
        <v>79</v>
      </c>
      <c r="ER55" s="11" t="s">
        <v>83</v>
      </c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</row>
    <row r="56" spans="1:212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03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69" t="s">
        <v>83</v>
      </c>
      <c r="BW56" s="68" t="e">
        <f>#REF!/#REF!*100</f>
        <v>#REF!</v>
      </c>
      <c r="BX56" s="68" t="e">
        <f>#REF!/#REF!*100</f>
        <v>#REF!</v>
      </c>
      <c r="BY56" s="68" t="e">
        <f>#REF!/#REF!*100</f>
        <v>#REF!</v>
      </c>
      <c r="BZ56" s="68" t="e">
        <f>#REF!/#REF!*100</f>
        <v>#REF!</v>
      </c>
      <c r="CA56" s="68" t="e">
        <f>#REF!/#REF!*100</f>
        <v>#REF!</v>
      </c>
      <c r="CB56" s="68" t="e">
        <f>#REF!/#REF!*100</f>
        <v>#REF!</v>
      </c>
      <c r="CC56" s="68" t="e">
        <f>#REF!/#REF!*100</f>
        <v>#REF!</v>
      </c>
      <c r="CD56" s="36" t="s">
        <v>176</v>
      </c>
      <c r="CE56" s="8"/>
      <c r="CF56" s="7" t="s">
        <v>77</v>
      </c>
      <c r="CG56" s="68" t="e">
        <f>CC56</f>
        <v>#REF!</v>
      </c>
      <c r="CH56" s="68" t="e">
        <f>CB56</f>
        <v>#REF!</v>
      </c>
      <c r="CI56" s="68" t="e">
        <f>CA56</f>
        <v>#REF!</v>
      </c>
      <c r="CJ56" s="68" t="e">
        <f>BZ56</f>
        <v>#REF!</v>
      </c>
      <c r="CK56" s="68" t="e">
        <f>BY56</f>
        <v>#REF!</v>
      </c>
      <c r="CL56" s="68" t="e">
        <f>BX56</f>
        <v>#REF!</v>
      </c>
      <c r="CM56" s="68" t="e">
        <f>BW56</f>
        <v>#REF!</v>
      </c>
      <c r="CN56" s="69" t="s">
        <v>83</v>
      </c>
      <c r="CO56" s="69"/>
      <c r="CP56" s="69"/>
      <c r="CQ56" s="37"/>
      <c r="CR56" s="6"/>
      <c r="CS56" s="6"/>
      <c r="CT56" s="6"/>
      <c r="CU56" s="51" t="e">
        <f>#REF!</f>
        <v>#REF!</v>
      </c>
      <c r="CV56" s="51" t="e">
        <f>#REF!</f>
        <v>#REF!</v>
      </c>
      <c r="CW56" s="51" t="e">
        <f>#REF!</f>
        <v>#REF!</v>
      </c>
      <c r="CX56" s="51" t="e">
        <f>#REF!</f>
        <v>#REF!</v>
      </c>
      <c r="CY56" s="51" t="e">
        <f>#REF!</f>
        <v>#REF!</v>
      </c>
      <c r="CZ56" s="51" t="e">
        <f>#REF!</f>
        <v>#REF!</v>
      </c>
      <c r="DA56" s="51" t="e">
        <f>#REF!</f>
        <v>#REF!</v>
      </c>
      <c r="DB56" s="7" t="s">
        <v>275</v>
      </c>
      <c r="DC56" s="8"/>
      <c r="DD56" s="8"/>
      <c r="DE56" s="8"/>
      <c r="DF56" s="12"/>
      <c r="DG56" s="8"/>
      <c r="DH56" s="8"/>
      <c r="DI56" s="8"/>
      <c r="DJ56" s="51" t="e">
        <f t="shared" si="22"/>
        <v>#REF!</v>
      </c>
      <c r="DK56" s="51">
        <v>19</v>
      </c>
      <c r="DL56" s="51">
        <v>24</v>
      </c>
      <c r="DM56" s="51">
        <v>18</v>
      </c>
      <c r="DN56" s="51">
        <v>28</v>
      </c>
      <c r="DO56" s="51" t="e">
        <f>#REF!</f>
        <v>#REF!</v>
      </c>
      <c r="DP56" s="11" t="s">
        <v>276</v>
      </c>
      <c r="DQ56" s="8"/>
      <c r="DR56" s="8"/>
      <c r="DS56" s="8"/>
      <c r="DT56" s="8"/>
      <c r="DU56" s="8"/>
      <c r="DV56" s="8"/>
      <c r="DW56" s="8"/>
      <c r="DX56" s="8"/>
      <c r="DY56" s="8"/>
      <c r="DZ56" s="7" t="s">
        <v>83</v>
      </c>
      <c r="EA56" s="6">
        <v>59</v>
      </c>
      <c r="EB56" s="6">
        <v>32</v>
      </c>
      <c r="EC56" s="7" t="s">
        <v>83</v>
      </c>
      <c r="ED56" s="6">
        <v>288</v>
      </c>
      <c r="EE56" s="7" t="s">
        <v>83</v>
      </c>
      <c r="EF56" s="6">
        <v>280</v>
      </c>
      <c r="EG56" s="6">
        <f t="shared" si="18"/>
        <v>659</v>
      </c>
      <c r="EH56" s="10" t="s">
        <v>204</v>
      </c>
      <c r="EI56" s="6"/>
      <c r="EJ56" s="7" t="s">
        <v>205</v>
      </c>
      <c r="EK56" s="6">
        <f t="shared" si="19"/>
        <v>659</v>
      </c>
      <c r="EL56" s="6">
        <f t="shared" si="20"/>
        <v>280</v>
      </c>
      <c r="EM56" s="7" t="s">
        <v>83</v>
      </c>
      <c r="EN56" s="6">
        <f t="shared" si="21"/>
        <v>288</v>
      </c>
      <c r="EO56" s="7" t="s">
        <v>83</v>
      </c>
      <c r="EP56" s="6">
        <f>EB56</f>
        <v>32</v>
      </c>
      <c r="EQ56" s="51">
        <f t="shared" si="23"/>
        <v>59</v>
      </c>
      <c r="ER56" s="11" t="s">
        <v>83</v>
      </c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</row>
    <row r="57" spans="1:21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3"/>
      <c r="R57" s="8"/>
      <c r="S57" s="8"/>
      <c r="T57" s="103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9"/>
      <c r="CR57" s="8"/>
      <c r="CS57" s="8"/>
      <c r="CT57" s="8"/>
      <c r="CU57" s="51" t="e">
        <f>#REF!</f>
        <v>#REF!</v>
      </c>
      <c r="CV57" s="51" t="e">
        <f>#REF!</f>
        <v>#REF!</v>
      </c>
      <c r="CW57" s="51" t="e">
        <f>#REF!</f>
        <v>#REF!</v>
      </c>
      <c r="CX57" s="51" t="e">
        <f>#REF!</f>
        <v>#REF!</v>
      </c>
      <c r="CY57" s="51" t="e">
        <f>#REF!</f>
        <v>#REF!</v>
      </c>
      <c r="CZ57" s="51" t="e">
        <f>#REF!</f>
        <v>#REF!</v>
      </c>
      <c r="DA57" s="51" t="e">
        <f>#REF!</f>
        <v>#REF!</v>
      </c>
      <c r="DB57" s="7" t="s">
        <v>277</v>
      </c>
      <c r="DC57" s="8"/>
      <c r="DD57" s="8"/>
      <c r="DE57" s="8"/>
      <c r="DF57" s="12"/>
      <c r="DG57" s="8"/>
      <c r="DH57" s="8"/>
      <c r="DI57" s="8"/>
      <c r="DJ57" s="51" t="e">
        <f t="shared" si="22"/>
        <v>#REF!</v>
      </c>
      <c r="DK57" s="51">
        <v>72</v>
      </c>
      <c r="DL57" s="51">
        <v>71</v>
      </c>
      <c r="DM57" s="51">
        <v>86</v>
      </c>
      <c r="DN57" s="51">
        <v>80</v>
      </c>
      <c r="DO57" s="51" t="e">
        <f>#REF!</f>
        <v>#REF!</v>
      </c>
      <c r="DP57" s="11" t="s">
        <v>278</v>
      </c>
      <c r="DQ57" s="8"/>
      <c r="DR57" s="8"/>
      <c r="DS57" s="8"/>
      <c r="DT57" s="8"/>
      <c r="DU57" s="8"/>
      <c r="DV57" s="8"/>
      <c r="DW57" s="8"/>
      <c r="DX57" s="8"/>
      <c r="DY57" s="8"/>
      <c r="DZ57" s="6">
        <f t="shared" ref="DZ57:EF57" si="24">DZ58+DZ59+DZ60</f>
        <v>158</v>
      </c>
      <c r="EA57" s="6">
        <f t="shared" si="24"/>
        <v>193</v>
      </c>
      <c r="EB57" s="6">
        <f t="shared" si="24"/>
        <v>133</v>
      </c>
      <c r="EC57" s="6">
        <f t="shared" si="24"/>
        <v>252</v>
      </c>
      <c r="ED57" s="6">
        <f t="shared" si="24"/>
        <v>599</v>
      </c>
      <c r="EE57" s="6">
        <f t="shared" si="24"/>
        <v>335</v>
      </c>
      <c r="EF57" s="6">
        <f t="shared" si="24"/>
        <v>680</v>
      </c>
      <c r="EG57" s="6">
        <f t="shared" si="18"/>
        <v>2350</v>
      </c>
      <c r="EH57" s="10" t="s">
        <v>207</v>
      </c>
      <c r="EI57" s="6"/>
      <c r="EJ57" s="7" t="s">
        <v>208</v>
      </c>
      <c r="EK57" s="6">
        <f t="shared" si="19"/>
        <v>2350</v>
      </c>
      <c r="EL57" s="6">
        <f t="shared" si="20"/>
        <v>680</v>
      </c>
      <c r="EM57" s="6">
        <f>EE57</f>
        <v>335</v>
      </c>
      <c r="EN57" s="6">
        <f t="shared" si="21"/>
        <v>599</v>
      </c>
      <c r="EO57" s="6">
        <f>EC57</f>
        <v>252</v>
      </c>
      <c r="EP57" s="6">
        <f>EB57</f>
        <v>133</v>
      </c>
      <c r="EQ57" s="51">
        <f t="shared" si="23"/>
        <v>193</v>
      </c>
      <c r="ER57" s="51">
        <f>DZ57</f>
        <v>158</v>
      </c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</row>
    <row r="58" spans="1:21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3"/>
      <c r="R58" s="8"/>
      <c r="S58" s="8"/>
      <c r="T58" s="103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11" t="s">
        <v>279</v>
      </c>
      <c r="BY58" s="8"/>
      <c r="BZ58" s="8"/>
      <c r="CA58" s="8"/>
      <c r="CB58" s="8"/>
      <c r="CC58" s="8"/>
      <c r="CD58" s="8"/>
      <c r="CE58" s="8"/>
      <c r="CF58" s="11" t="s">
        <v>280</v>
      </c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9"/>
      <c r="CR58" s="8"/>
      <c r="CS58" s="8"/>
      <c r="CT58" s="8"/>
      <c r="CU58" s="51" t="e">
        <f>#REF!+#REF!+#REF!</f>
        <v>#REF!</v>
      </c>
      <c r="CV58" s="51" t="e">
        <f>#REF!+#REF!+#REF!</f>
        <v>#REF!</v>
      </c>
      <c r="CW58" s="51" t="e">
        <f>#REF!+#REF!+#REF!</f>
        <v>#REF!</v>
      </c>
      <c r="CX58" s="51" t="e">
        <f>#REF!+#REF!+#REF!</f>
        <v>#REF!</v>
      </c>
      <c r="CY58" s="51" t="e">
        <f>#REF!+#REF!+#REF!</f>
        <v>#REF!</v>
      </c>
      <c r="CZ58" s="51" t="e">
        <f>#REF!+#REF!+#REF!</f>
        <v>#REF!</v>
      </c>
      <c r="DA58" s="51" t="e">
        <f>#REF!+#REF!+#REF!</f>
        <v>#REF!</v>
      </c>
      <c r="DB58" s="7" t="s">
        <v>281</v>
      </c>
      <c r="DC58" s="8"/>
      <c r="DD58" s="8"/>
      <c r="DE58" s="8"/>
      <c r="DF58" s="12"/>
      <c r="DG58" s="8"/>
      <c r="DH58" s="8"/>
      <c r="DI58" s="8"/>
      <c r="DJ58" s="51" t="e">
        <f t="shared" si="22"/>
        <v>#REF!</v>
      </c>
      <c r="DK58" s="51">
        <f>66+12</f>
        <v>78</v>
      </c>
      <c r="DL58" s="51">
        <f>90+10</f>
        <v>100</v>
      </c>
      <c r="DM58" s="51">
        <f>77+8</f>
        <v>85</v>
      </c>
      <c r="DN58" s="51">
        <f>65+17</f>
        <v>82</v>
      </c>
      <c r="DO58" s="51" t="e">
        <f>#REF!+#REF!</f>
        <v>#REF!</v>
      </c>
      <c r="DP58" s="11" t="s">
        <v>282</v>
      </c>
      <c r="DQ58" s="8"/>
      <c r="DR58" s="8"/>
      <c r="DS58" s="8"/>
      <c r="DT58" s="8"/>
      <c r="DU58" s="8"/>
      <c r="DV58" s="8"/>
      <c r="DW58" s="8"/>
      <c r="DX58" s="8"/>
      <c r="DY58" s="8"/>
      <c r="DZ58" s="6">
        <v>22</v>
      </c>
      <c r="EA58" s="6">
        <v>30</v>
      </c>
      <c r="EB58" s="6">
        <v>111</v>
      </c>
      <c r="EC58" s="6">
        <v>56</v>
      </c>
      <c r="ED58" s="6">
        <v>164</v>
      </c>
      <c r="EE58" s="6">
        <v>143</v>
      </c>
      <c r="EF58" s="6">
        <v>159</v>
      </c>
      <c r="EG58" s="6">
        <f t="shared" si="18"/>
        <v>685</v>
      </c>
      <c r="EH58" s="10" t="s">
        <v>209</v>
      </c>
      <c r="EI58" s="6"/>
      <c r="EJ58" s="7" t="s">
        <v>210</v>
      </c>
      <c r="EK58" s="6">
        <f t="shared" si="19"/>
        <v>685</v>
      </c>
      <c r="EL58" s="6">
        <f t="shared" si="20"/>
        <v>159</v>
      </c>
      <c r="EM58" s="6">
        <f>EE58</f>
        <v>143</v>
      </c>
      <c r="EN58" s="6">
        <f t="shared" si="21"/>
        <v>164</v>
      </c>
      <c r="EO58" s="6">
        <f>EC58</f>
        <v>56</v>
      </c>
      <c r="EP58" s="6">
        <f>EB58</f>
        <v>111</v>
      </c>
      <c r="EQ58" s="51">
        <f t="shared" si="23"/>
        <v>30</v>
      </c>
      <c r="ER58" s="51">
        <f>DZ58</f>
        <v>22</v>
      </c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</row>
    <row r="59" spans="1:21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3"/>
      <c r="R59" s="8"/>
      <c r="S59" s="8"/>
      <c r="T59" s="103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11" t="s">
        <v>221</v>
      </c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9"/>
      <c r="CR59" s="8"/>
      <c r="CS59" s="8"/>
      <c r="CT59" s="8"/>
      <c r="CU59" s="36" t="e">
        <f>#REF!</f>
        <v>#REF!</v>
      </c>
      <c r="CV59" s="36" t="e">
        <f>#REF!</f>
        <v>#REF!</v>
      </c>
      <c r="CW59" s="36" t="e">
        <f>#REF!</f>
        <v>#REF!</v>
      </c>
      <c r="CX59" s="36" t="e">
        <f>#REF!</f>
        <v>#REF!</v>
      </c>
      <c r="CY59" s="36" t="e">
        <f>#REF!</f>
        <v>#REF!</v>
      </c>
      <c r="CZ59" s="36" t="e">
        <f>#REF!</f>
        <v>#REF!</v>
      </c>
      <c r="DA59" s="36" t="e">
        <f>#REF!</f>
        <v>#REF!</v>
      </c>
      <c r="DB59" s="7" t="s">
        <v>283</v>
      </c>
      <c r="DC59" s="12"/>
      <c r="DD59" s="12"/>
      <c r="DE59" s="12"/>
      <c r="DF59" s="12"/>
      <c r="DG59" s="8"/>
      <c r="DH59" s="8"/>
      <c r="DI59" s="8"/>
      <c r="DJ59" s="51" t="e">
        <f t="shared" si="22"/>
        <v>#REF!</v>
      </c>
      <c r="DK59" s="51">
        <v>39</v>
      </c>
      <c r="DL59" s="51">
        <v>33</v>
      </c>
      <c r="DM59" s="51">
        <v>48</v>
      </c>
      <c r="DN59" s="51">
        <v>52</v>
      </c>
      <c r="DO59" s="51" t="e">
        <f>#REF!</f>
        <v>#REF!</v>
      </c>
      <c r="DP59" s="11" t="s">
        <v>284</v>
      </c>
      <c r="DQ59" s="8"/>
      <c r="DR59" s="8"/>
      <c r="DS59" s="8"/>
      <c r="DT59" s="8"/>
      <c r="DU59" s="8"/>
      <c r="DV59" s="8"/>
      <c r="DW59" s="8"/>
      <c r="DX59" s="8"/>
      <c r="DY59" s="8"/>
      <c r="DZ59" s="6">
        <v>59</v>
      </c>
      <c r="EA59" s="6">
        <v>77</v>
      </c>
      <c r="EB59" s="7" t="s">
        <v>83</v>
      </c>
      <c r="EC59" s="6">
        <v>93</v>
      </c>
      <c r="ED59" s="6">
        <v>153</v>
      </c>
      <c r="EE59" s="6">
        <v>122</v>
      </c>
      <c r="EF59" s="6">
        <v>282</v>
      </c>
      <c r="EG59" s="6">
        <f t="shared" si="18"/>
        <v>786</v>
      </c>
      <c r="EH59" s="10" t="s">
        <v>211</v>
      </c>
      <c r="EI59" s="6"/>
      <c r="EJ59" s="7" t="s">
        <v>212</v>
      </c>
      <c r="EK59" s="6">
        <f t="shared" si="19"/>
        <v>786</v>
      </c>
      <c r="EL59" s="6">
        <f t="shared" si="20"/>
        <v>282</v>
      </c>
      <c r="EM59" s="6">
        <f>EE59</f>
        <v>122</v>
      </c>
      <c r="EN59" s="6">
        <f t="shared" si="21"/>
        <v>153</v>
      </c>
      <c r="EO59" s="6">
        <f>EC59</f>
        <v>93</v>
      </c>
      <c r="EP59" s="7" t="s">
        <v>83</v>
      </c>
      <c r="EQ59" s="51">
        <f t="shared" si="23"/>
        <v>77</v>
      </c>
      <c r="ER59" s="51">
        <f>DZ59</f>
        <v>59</v>
      </c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</row>
    <row r="60" spans="1:21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3"/>
      <c r="R60" s="8"/>
      <c r="S60" s="8"/>
      <c r="T60" s="103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9"/>
      <c r="CR60" s="8"/>
      <c r="CS60" s="8"/>
      <c r="CT60" s="8"/>
      <c r="CU60" s="8"/>
      <c r="CV60" s="8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6">
        <v>77</v>
      </c>
      <c r="EA60" s="6">
        <v>86</v>
      </c>
      <c r="EB60" s="6">
        <v>22</v>
      </c>
      <c r="EC60" s="6">
        <v>103</v>
      </c>
      <c r="ED60" s="6">
        <v>282</v>
      </c>
      <c r="EE60" s="6">
        <v>70</v>
      </c>
      <c r="EF60" s="6">
        <v>239</v>
      </c>
      <c r="EG60" s="6">
        <f t="shared" si="18"/>
        <v>879</v>
      </c>
      <c r="EH60" s="10" t="s">
        <v>213</v>
      </c>
      <c r="EI60" s="6"/>
      <c r="EJ60" s="7" t="s">
        <v>214</v>
      </c>
      <c r="EK60" s="6">
        <f t="shared" si="19"/>
        <v>879</v>
      </c>
      <c r="EL60" s="6">
        <f t="shared" si="20"/>
        <v>239</v>
      </c>
      <c r="EM60" s="6">
        <f>EE60</f>
        <v>70</v>
      </c>
      <c r="EN60" s="6">
        <f t="shared" si="21"/>
        <v>282</v>
      </c>
      <c r="EO60" s="6">
        <f>EC60</f>
        <v>103</v>
      </c>
      <c r="EP60" s="6">
        <f>EB60</f>
        <v>22</v>
      </c>
      <c r="EQ60" s="51">
        <f t="shared" si="23"/>
        <v>86</v>
      </c>
      <c r="ER60" s="51">
        <f>DZ60</f>
        <v>77</v>
      </c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</row>
    <row r="61" spans="1:21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3"/>
      <c r="R61" s="8"/>
      <c r="S61" s="8"/>
      <c r="T61" s="103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9"/>
      <c r="CR61" s="8"/>
      <c r="CS61" s="8"/>
      <c r="CT61" s="8"/>
      <c r="CU61" s="8"/>
      <c r="CV61" s="8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7" t="s">
        <v>83</v>
      </c>
      <c r="EA61" s="7" t="s">
        <v>83</v>
      </c>
      <c r="EB61" s="7" t="s">
        <v>83</v>
      </c>
      <c r="EC61" s="7" t="s">
        <v>83</v>
      </c>
      <c r="ED61" s="7" t="s">
        <v>83</v>
      </c>
      <c r="EE61" s="7" t="s">
        <v>83</v>
      </c>
      <c r="EF61" s="6">
        <v>308</v>
      </c>
      <c r="EG61" s="6">
        <f t="shared" si="18"/>
        <v>308</v>
      </c>
      <c r="EH61" s="10" t="s">
        <v>217</v>
      </c>
      <c r="EI61" s="6"/>
      <c r="EJ61" s="7" t="s">
        <v>218</v>
      </c>
      <c r="EK61" s="6">
        <f t="shared" si="19"/>
        <v>308</v>
      </c>
      <c r="EL61" s="6">
        <f t="shared" si="20"/>
        <v>308</v>
      </c>
      <c r="EM61" s="7" t="s">
        <v>83</v>
      </c>
      <c r="EN61" s="7" t="s">
        <v>83</v>
      </c>
      <c r="EO61" s="7" t="s">
        <v>83</v>
      </c>
      <c r="EP61" s="7" t="s">
        <v>83</v>
      </c>
      <c r="EQ61" s="11" t="s">
        <v>83</v>
      </c>
      <c r="ER61" s="11" t="s">
        <v>83</v>
      </c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</row>
    <row r="62" spans="1:21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3"/>
      <c r="R62" s="8"/>
      <c r="S62" s="8"/>
      <c r="T62" s="103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9"/>
      <c r="CR62" s="8"/>
      <c r="CS62" s="8"/>
      <c r="CT62" s="8"/>
      <c r="CU62" s="8"/>
      <c r="CV62" s="8"/>
      <c r="CW62" s="11" t="s">
        <v>268</v>
      </c>
      <c r="CX62" s="8"/>
      <c r="CY62" s="8"/>
      <c r="CZ62" s="8"/>
      <c r="DA62" s="8"/>
      <c r="DB62" s="12"/>
      <c r="DC62" s="12"/>
      <c r="DD62" s="12"/>
      <c r="DE62" s="12"/>
      <c r="DF62" s="12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7" t="s">
        <v>83</v>
      </c>
      <c r="EA62" s="6">
        <v>492</v>
      </c>
      <c r="EB62" s="7" t="s">
        <v>83</v>
      </c>
      <c r="EC62" s="7" t="s">
        <v>83</v>
      </c>
      <c r="ED62" s="6">
        <v>277</v>
      </c>
      <c r="EE62" s="6">
        <v>1269</v>
      </c>
      <c r="EF62" s="7" t="s">
        <v>83</v>
      </c>
      <c r="EG62" s="6">
        <f t="shared" si="18"/>
        <v>2038</v>
      </c>
      <c r="EH62" s="10" t="s">
        <v>222</v>
      </c>
      <c r="EI62" s="6"/>
      <c r="EJ62" s="7" t="s">
        <v>223</v>
      </c>
      <c r="EK62" s="6">
        <f t="shared" si="19"/>
        <v>2038</v>
      </c>
      <c r="EL62" s="7" t="s">
        <v>83</v>
      </c>
      <c r="EM62" s="6">
        <f>EE62</f>
        <v>1269</v>
      </c>
      <c r="EN62" s="6">
        <f>ED62</f>
        <v>277</v>
      </c>
      <c r="EO62" s="7" t="s">
        <v>83</v>
      </c>
      <c r="EP62" s="7" t="s">
        <v>83</v>
      </c>
      <c r="EQ62" s="51">
        <f>EA62</f>
        <v>492</v>
      </c>
      <c r="ER62" s="11" t="s">
        <v>83</v>
      </c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</row>
    <row r="63" spans="1:21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3"/>
      <c r="R63" s="8"/>
      <c r="S63" s="8"/>
      <c r="T63" s="103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9"/>
      <c r="CR63" s="8"/>
      <c r="CS63" s="8"/>
      <c r="CT63" s="8"/>
      <c r="CU63" s="8"/>
      <c r="CV63" s="8"/>
      <c r="CW63" s="11" t="s">
        <v>285</v>
      </c>
      <c r="CX63" s="8"/>
      <c r="CY63" s="8"/>
      <c r="CZ63" s="8"/>
      <c r="DA63" s="8"/>
      <c r="DB63" s="12"/>
      <c r="DC63" s="12"/>
      <c r="DD63" s="12"/>
      <c r="DE63" s="12"/>
      <c r="DF63" s="12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12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</row>
    <row r="64" spans="1:21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3"/>
      <c r="R64" s="8"/>
      <c r="S64" s="8"/>
      <c r="T64" s="103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9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12"/>
      <c r="DC64" s="12"/>
      <c r="DD64" s="12"/>
      <c r="DE64" s="12"/>
      <c r="DF64" s="12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36" t="s">
        <v>266</v>
      </c>
      <c r="EE64" s="8"/>
      <c r="EF64" s="8"/>
      <c r="EG64" s="8"/>
      <c r="EH64" s="12"/>
      <c r="EI64" s="8"/>
      <c r="EJ64" s="11" t="s">
        <v>267</v>
      </c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</row>
    <row r="65" spans="2:21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3"/>
      <c r="R65" s="8"/>
      <c r="S65" s="8"/>
      <c r="T65" s="103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9"/>
      <c r="CR65" s="8"/>
      <c r="CS65" s="8"/>
      <c r="CT65" s="8"/>
      <c r="CU65" s="11" t="s">
        <v>41</v>
      </c>
      <c r="CV65" s="11" t="s">
        <v>42</v>
      </c>
      <c r="CW65" s="36" t="s">
        <v>43</v>
      </c>
      <c r="CX65" s="36" t="s">
        <v>27</v>
      </c>
      <c r="CY65" s="36" t="s">
        <v>44</v>
      </c>
      <c r="CZ65" s="36" t="s">
        <v>45</v>
      </c>
      <c r="DA65" s="36" t="s">
        <v>46</v>
      </c>
      <c r="DB65" s="12"/>
      <c r="DC65" s="12"/>
      <c r="DD65" s="12"/>
      <c r="DE65" s="12"/>
      <c r="DF65" s="12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12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</row>
    <row r="66" spans="2:21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3"/>
      <c r="R66" s="8"/>
      <c r="S66" s="8"/>
      <c r="T66" s="103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9"/>
      <c r="CR66" s="8"/>
      <c r="CS66" s="8"/>
      <c r="CT66" s="8"/>
      <c r="CU66" s="68" t="e">
        <f t="shared" ref="CU66:DA66" si="25">SUM(CU67:CU74)</f>
        <v>#REF!</v>
      </c>
      <c r="CV66" s="68" t="e">
        <f t="shared" si="25"/>
        <v>#REF!</v>
      </c>
      <c r="CW66" s="68" t="e">
        <f t="shared" si="25"/>
        <v>#REF!</v>
      </c>
      <c r="CX66" s="68" t="e">
        <f t="shared" si="25"/>
        <v>#REF!</v>
      </c>
      <c r="CY66" s="68" t="e">
        <f t="shared" si="25"/>
        <v>#REF!</v>
      </c>
      <c r="CZ66" s="68" t="e">
        <f t="shared" si="25"/>
        <v>#REF!</v>
      </c>
      <c r="DA66" s="68" t="e">
        <f t="shared" si="25"/>
        <v>#REF!</v>
      </c>
      <c r="DB66" s="11" t="s">
        <v>73</v>
      </c>
      <c r="DC66" s="12"/>
      <c r="DD66" s="12"/>
      <c r="DE66" s="12"/>
      <c r="DF66" s="12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12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</row>
    <row r="67" spans="2:21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3"/>
      <c r="R67" s="8"/>
      <c r="S67" s="8"/>
      <c r="T67" s="103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9"/>
      <c r="CR67" s="8"/>
      <c r="CS67" s="8"/>
      <c r="CT67" s="8"/>
      <c r="CU67" s="66" t="e">
        <f>CU52/#REF!*100</f>
        <v>#REF!</v>
      </c>
      <c r="CV67" s="66" t="e">
        <f>CV52/#REF!*100</f>
        <v>#REF!</v>
      </c>
      <c r="CW67" s="66" t="e">
        <f>CW52/#REF!*100</f>
        <v>#REF!</v>
      </c>
      <c r="CX67" s="66" t="e">
        <f>CX52/#REF!*100</f>
        <v>#REF!</v>
      </c>
      <c r="CY67" s="66" t="e">
        <f>CY52/#REF!*100</f>
        <v>#REF!</v>
      </c>
      <c r="CZ67" s="66" t="e">
        <f>CZ52/#REF!*100</f>
        <v>#REF!</v>
      </c>
      <c r="DA67" s="66" t="e">
        <f>DA52/#REF!*100</f>
        <v>#REF!</v>
      </c>
      <c r="DB67" s="7" t="s">
        <v>269</v>
      </c>
      <c r="DC67" s="12"/>
      <c r="DD67" s="12"/>
      <c r="DE67" s="12"/>
      <c r="DF67" s="12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12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</row>
    <row r="68" spans="2:21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3"/>
      <c r="R68" s="8"/>
      <c r="S68" s="8"/>
      <c r="T68" s="10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9"/>
      <c r="CR68" s="8"/>
      <c r="CS68" s="8"/>
      <c r="CT68" s="8"/>
      <c r="CU68" s="66" t="e">
        <f>CU53/#REF!*100</f>
        <v>#REF!</v>
      </c>
      <c r="CV68" s="66" t="e">
        <f>CV53/#REF!*100</f>
        <v>#REF!</v>
      </c>
      <c r="CW68" s="66" t="e">
        <f>CW53/#REF!*100</f>
        <v>#REF!</v>
      </c>
      <c r="CX68" s="66" t="e">
        <f>CX53/#REF!*100</f>
        <v>#REF!</v>
      </c>
      <c r="CY68" s="66" t="e">
        <f>CY53/#REF!*100</f>
        <v>#REF!</v>
      </c>
      <c r="CZ68" s="66" t="e">
        <f>CZ53/#REF!*100</f>
        <v>#REF!</v>
      </c>
      <c r="DA68" s="66" t="e">
        <f>DA53/#REF!*100</f>
        <v>#REF!</v>
      </c>
      <c r="DB68" s="7" t="s">
        <v>270</v>
      </c>
      <c r="DC68" s="8"/>
      <c r="DD68" s="8"/>
      <c r="DE68" s="8"/>
      <c r="DF68" s="12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12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</row>
    <row r="69" spans="2:21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3"/>
      <c r="R69" s="8"/>
      <c r="S69" s="8"/>
      <c r="T69" s="10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9"/>
      <c r="CR69" s="8"/>
      <c r="CS69" s="8"/>
      <c r="CT69" s="8"/>
      <c r="CU69" s="66" t="e">
        <f>CU54/#REF!*100</f>
        <v>#REF!</v>
      </c>
      <c r="CV69" s="66" t="e">
        <f>CV54/#REF!*100</f>
        <v>#REF!</v>
      </c>
      <c r="CW69" s="66" t="e">
        <f>CW54/#REF!*100</f>
        <v>#REF!</v>
      </c>
      <c r="CX69" s="66" t="e">
        <f>CX54/#REF!*100</f>
        <v>#REF!</v>
      </c>
      <c r="CY69" s="66" t="e">
        <f>CY54/#REF!*100</f>
        <v>#REF!</v>
      </c>
      <c r="CZ69" s="66" t="e">
        <f>CZ54/#REF!*100</f>
        <v>#REF!</v>
      </c>
      <c r="DA69" s="66" t="e">
        <f>DA54/#REF!*100</f>
        <v>#REF!</v>
      </c>
      <c r="DB69" s="7" t="s">
        <v>271</v>
      </c>
      <c r="DC69" s="8"/>
      <c r="DD69" s="8"/>
      <c r="DE69" s="8"/>
      <c r="DF69" s="12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12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</row>
    <row r="70" spans="2:21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3"/>
      <c r="R70" s="8"/>
      <c r="S70" s="8"/>
      <c r="T70" s="103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12"/>
      <c r="BW70" s="8"/>
      <c r="BX70" s="8"/>
      <c r="BY70" s="8"/>
      <c r="BZ70" s="11" t="s">
        <v>13</v>
      </c>
      <c r="CA70" s="8"/>
      <c r="CB70" s="8"/>
      <c r="CC70" s="8"/>
      <c r="CD70" s="8"/>
      <c r="CE70" s="8"/>
      <c r="CF70" s="11" t="s">
        <v>4</v>
      </c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9"/>
      <c r="CR70" s="8"/>
      <c r="CS70" s="8"/>
      <c r="CT70" s="8"/>
      <c r="CU70" s="66" t="e">
        <f>CU55/#REF!*100</f>
        <v>#REF!</v>
      </c>
      <c r="CV70" s="66" t="e">
        <f>CV55/#REF!*100</f>
        <v>#REF!</v>
      </c>
      <c r="CW70" s="66" t="e">
        <f>CW55/#REF!*100</f>
        <v>#REF!</v>
      </c>
      <c r="CX70" s="66" t="e">
        <f>CX55/#REF!*100</f>
        <v>#REF!</v>
      </c>
      <c r="CY70" s="66" t="e">
        <f>CY55/#REF!*100</f>
        <v>#REF!</v>
      </c>
      <c r="CZ70" s="66" t="e">
        <f>CZ55/#REF!*100</f>
        <v>#REF!</v>
      </c>
      <c r="DA70" s="66" t="e">
        <f>DA55/#REF!*100</f>
        <v>#REF!</v>
      </c>
      <c r="DB70" s="7" t="s">
        <v>272</v>
      </c>
      <c r="DC70" s="8"/>
      <c r="DD70" s="8"/>
      <c r="DE70" s="8"/>
      <c r="DF70" s="12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12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</row>
    <row r="71" spans="2:21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3"/>
      <c r="R71" s="8"/>
      <c r="S71" s="8"/>
      <c r="T71" s="103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2"/>
      <c r="BW71" s="8"/>
      <c r="BX71" s="11" t="s">
        <v>246</v>
      </c>
      <c r="BY71" s="8"/>
      <c r="BZ71" s="8"/>
      <c r="CA71" s="8"/>
      <c r="CB71" s="8"/>
      <c r="CC71" s="8"/>
      <c r="CD71" s="8"/>
      <c r="CE71" s="8"/>
      <c r="CF71" s="11" t="s">
        <v>14</v>
      </c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9"/>
      <c r="CR71" s="8"/>
      <c r="CS71" s="8"/>
      <c r="CT71" s="8"/>
      <c r="CU71" s="66" t="e">
        <f>CU56/#REF!*100</f>
        <v>#REF!</v>
      </c>
      <c r="CV71" s="66" t="e">
        <f>CV56/#REF!*100</f>
        <v>#REF!</v>
      </c>
      <c r="CW71" s="66" t="e">
        <f>CW56/#REF!*100</f>
        <v>#REF!</v>
      </c>
      <c r="CX71" s="66" t="e">
        <f>CX56/#REF!*100</f>
        <v>#REF!</v>
      </c>
      <c r="CY71" s="66" t="e">
        <f>CY56/#REF!*100</f>
        <v>#REF!</v>
      </c>
      <c r="CZ71" s="66" t="e">
        <f>CZ56/#REF!*100</f>
        <v>#REF!</v>
      </c>
      <c r="DA71" s="66" t="e">
        <f>DA56/#REF!*100</f>
        <v>#REF!</v>
      </c>
      <c r="DB71" s="7" t="s">
        <v>275</v>
      </c>
      <c r="DC71" s="8"/>
      <c r="DD71" s="8"/>
      <c r="DE71" s="8"/>
      <c r="DF71" s="12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6"/>
      <c r="EA71" s="6"/>
      <c r="EB71" s="6"/>
      <c r="EC71" s="6"/>
      <c r="ED71" s="6"/>
      <c r="EE71" s="7" t="s">
        <v>6</v>
      </c>
      <c r="EF71" s="6"/>
      <c r="EG71" s="6"/>
      <c r="EH71" s="10"/>
      <c r="EI71" s="6"/>
      <c r="EJ71" s="6"/>
      <c r="EK71" s="6"/>
      <c r="EL71" s="6"/>
      <c r="EM71" s="6"/>
      <c r="EN71" s="7" t="s">
        <v>260</v>
      </c>
      <c r="EO71" s="6"/>
      <c r="EP71" s="6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</row>
    <row r="72" spans="2:21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3"/>
      <c r="R72" s="8"/>
      <c r="S72" s="8"/>
      <c r="T72" s="103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2"/>
      <c r="BW72" s="8"/>
      <c r="BX72" s="8"/>
      <c r="BY72" s="8"/>
      <c r="BZ72" s="11" t="s">
        <v>40</v>
      </c>
      <c r="CA72" s="8"/>
      <c r="CB72" s="8"/>
      <c r="CC72" s="8"/>
      <c r="CD72" s="8"/>
      <c r="CE72" s="8"/>
      <c r="CF72" s="11" t="s">
        <v>25</v>
      </c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9"/>
      <c r="CR72" s="8"/>
      <c r="CS72" s="8"/>
      <c r="CT72" s="8"/>
      <c r="CU72" s="66" t="e">
        <f>CU57/#REF!*100</f>
        <v>#REF!</v>
      </c>
      <c r="CV72" s="66" t="e">
        <f>CV57/#REF!*100</f>
        <v>#REF!</v>
      </c>
      <c r="CW72" s="66" t="e">
        <f>CW57/#REF!*100</f>
        <v>#REF!</v>
      </c>
      <c r="CX72" s="66" t="e">
        <f>CX57/#REF!*100</f>
        <v>#REF!</v>
      </c>
      <c r="CY72" s="66" t="e">
        <f>CY57/#REF!*100</f>
        <v>#REF!</v>
      </c>
      <c r="CZ72" s="66" t="e">
        <f>CZ57/#REF!*100</f>
        <v>#REF!</v>
      </c>
      <c r="DA72" s="66" t="e">
        <f>DA57/#REF!*100</f>
        <v>#REF!</v>
      </c>
      <c r="DB72" s="7" t="s">
        <v>277</v>
      </c>
      <c r="DC72" s="8"/>
      <c r="DD72" s="8"/>
      <c r="DE72" s="8"/>
      <c r="DF72" s="12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6"/>
      <c r="EA72" s="6"/>
      <c r="EB72" s="6"/>
      <c r="EC72" s="7" t="s">
        <v>16</v>
      </c>
      <c r="ED72" s="6"/>
      <c r="EE72" s="6"/>
      <c r="EF72" s="6"/>
      <c r="EG72" s="6"/>
      <c r="EH72" s="10"/>
      <c r="EI72" s="6"/>
      <c r="EJ72" s="7" t="s">
        <v>33</v>
      </c>
      <c r="EK72" s="6"/>
      <c r="EL72" s="6"/>
      <c r="EM72" s="6"/>
      <c r="EN72" s="6"/>
      <c r="EO72" s="6"/>
      <c r="EP72" s="6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</row>
    <row r="73" spans="2:21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3"/>
      <c r="R73" s="8"/>
      <c r="S73" s="8"/>
      <c r="T73" s="103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12"/>
      <c r="BW73" s="8"/>
      <c r="BX73" s="8"/>
      <c r="BY73" s="11" t="s">
        <v>258</v>
      </c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11" t="s">
        <v>63</v>
      </c>
      <c r="CL73" s="8"/>
      <c r="CM73" s="8"/>
      <c r="CN73" s="8"/>
      <c r="CO73" s="8"/>
      <c r="CP73" s="8"/>
      <c r="CQ73" s="9"/>
      <c r="CR73" s="8"/>
      <c r="CS73" s="8"/>
      <c r="CT73" s="8"/>
      <c r="CU73" s="66" t="e">
        <f>CU58/#REF!*100</f>
        <v>#REF!</v>
      </c>
      <c r="CV73" s="66" t="e">
        <f>CV58/#REF!*100</f>
        <v>#REF!</v>
      </c>
      <c r="CW73" s="66" t="e">
        <f>CW58/#REF!*100</f>
        <v>#REF!</v>
      </c>
      <c r="CX73" s="66" t="e">
        <f>CX58/#REF!*100</f>
        <v>#REF!</v>
      </c>
      <c r="CY73" s="66" t="e">
        <f>CY58/#REF!*100</f>
        <v>#REF!</v>
      </c>
      <c r="CZ73" s="66" t="e">
        <f>CZ58/#REF!*100</f>
        <v>#REF!</v>
      </c>
      <c r="DA73" s="66" t="e">
        <f>DA58/#REF!*100</f>
        <v>#REF!</v>
      </c>
      <c r="DB73" s="7" t="s">
        <v>286</v>
      </c>
      <c r="DC73" s="8"/>
      <c r="DD73" s="8"/>
      <c r="DE73" s="8"/>
      <c r="DF73" s="12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6"/>
      <c r="EA73" s="6"/>
      <c r="EB73" s="6"/>
      <c r="EC73" s="6"/>
      <c r="ED73" s="6"/>
      <c r="EE73" s="7" t="s">
        <v>40</v>
      </c>
      <c r="EF73" s="6"/>
      <c r="EG73" s="6"/>
      <c r="EH73" s="10"/>
      <c r="EI73" s="6"/>
      <c r="EJ73" s="7" t="s">
        <v>67</v>
      </c>
      <c r="EK73" s="6"/>
      <c r="EL73" s="6"/>
      <c r="EM73" s="6"/>
      <c r="EN73" s="6"/>
      <c r="EO73" s="6"/>
      <c r="EP73" s="6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</row>
    <row r="74" spans="2:21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3"/>
      <c r="R74" s="8"/>
      <c r="S74" s="8"/>
      <c r="T74" s="103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12"/>
      <c r="BW74" s="36" t="s">
        <v>79</v>
      </c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11" t="s">
        <v>259</v>
      </c>
      <c r="CK74" s="8"/>
      <c r="CL74" s="8"/>
      <c r="CM74" s="8"/>
      <c r="CN74" s="8"/>
      <c r="CO74" s="8"/>
      <c r="CP74" s="8"/>
      <c r="CQ74" s="9"/>
      <c r="CR74" s="8"/>
      <c r="CS74" s="8"/>
      <c r="CT74" s="8"/>
      <c r="CU74" s="66" t="e">
        <f>CU59/#REF!*100</f>
        <v>#REF!</v>
      </c>
      <c r="CV74" s="66" t="e">
        <f>CV59/#REF!*100</f>
        <v>#REF!</v>
      </c>
      <c r="CW74" s="66" t="e">
        <f>CW59/#REF!*100</f>
        <v>#REF!</v>
      </c>
      <c r="CX74" s="66" t="e">
        <f>CX59/#REF!*100</f>
        <v>#REF!</v>
      </c>
      <c r="CY74" s="66" t="e">
        <f>CY59/#REF!*100</f>
        <v>#REF!</v>
      </c>
      <c r="CZ74" s="66" t="e">
        <f>CZ59/#REF!*100</f>
        <v>#REF!</v>
      </c>
      <c r="DA74" s="66" t="e">
        <f>DA59/#REF!*100</f>
        <v>#REF!</v>
      </c>
      <c r="DB74" s="7" t="s">
        <v>283</v>
      </c>
      <c r="DC74" s="8"/>
      <c r="DD74" s="8"/>
      <c r="DE74" s="8"/>
      <c r="DF74" s="12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6"/>
      <c r="EA74" s="8"/>
      <c r="EB74" s="6"/>
      <c r="EC74" s="6"/>
      <c r="ED74" s="7" t="s">
        <v>258</v>
      </c>
      <c r="EE74" s="6"/>
      <c r="EF74" s="6"/>
      <c r="EG74" s="6"/>
      <c r="EH74" s="10"/>
      <c r="EI74" s="6"/>
      <c r="EJ74" s="6"/>
      <c r="EK74" s="6"/>
      <c r="EL74" s="6"/>
      <c r="EM74" s="6"/>
      <c r="EN74" s="7" t="s">
        <v>63</v>
      </c>
      <c r="EO74" s="8"/>
      <c r="EP74" s="6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</row>
    <row r="75" spans="2:21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3"/>
      <c r="R75" s="8"/>
      <c r="S75" s="8"/>
      <c r="T75" s="103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36" t="s">
        <v>247</v>
      </c>
      <c r="BW75" s="36" t="s">
        <v>248</v>
      </c>
      <c r="BX75" s="11" t="s">
        <v>79</v>
      </c>
      <c r="BY75" s="11" t="s">
        <v>249</v>
      </c>
      <c r="BZ75" s="11" t="s">
        <v>249</v>
      </c>
      <c r="CA75" s="8"/>
      <c r="CB75" s="11" t="s">
        <v>250</v>
      </c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11" t="s">
        <v>80</v>
      </c>
      <c r="CN75" s="11" t="s">
        <v>81</v>
      </c>
      <c r="CO75" s="11"/>
      <c r="CP75" s="11"/>
      <c r="CQ75" s="37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12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7" t="s">
        <v>262</v>
      </c>
      <c r="EA75" s="10" t="s">
        <v>79</v>
      </c>
      <c r="EB75" s="6"/>
      <c r="EC75" s="6"/>
      <c r="ED75" s="6"/>
      <c r="EE75" s="6"/>
      <c r="EF75" s="6"/>
      <c r="EG75" s="6"/>
      <c r="EH75" s="10"/>
      <c r="EI75" s="6"/>
      <c r="EJ75" s="6"/>
      <c r="EK75" s="6"/>
      <c r="EL75" s="6"/>
      <c r="EM75" s="6"/>
      <c r="EN75" s="7" t="s">
        <v>259</v>
      </c>
      <c r="EO75" s="6"/>
      <c r="EP75" s="6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</row>
    <row r="76" spans="2:21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3"/>
      <c r="R76" s="8"/>
      <c r="S76" s="8"/>
      <c r="T76" s="103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36" t="s">
        <v>88</v>
      </c>
      <c r="BW76" s="36" t="s">
        <v>89</v>
      </c>
      <c r="BX76" s="11" t="s">
        <v>90</v>
      </c>
      <c r="BY76" s="11" t="s">
        <v>91</v>
      </c>
      <c r="BZ76" s="11" t="s">
        <v>92</v>
      </c>
      <c r="CA76" s="11" t="s">
        <v>93</v>
      </c>
      <c r="CB76" s="11" t="s">
        <v>94</v>
      </c>
      <c r="CC76" s="11" t="s">
        <v>73</v>
      </c>
      <c r="CD76" s="11" t="s">
        <v>28</v>
      </c>
      <c r="CE76" s="8"/>
      <c r="CF76" s="8"/>
      <c r="CG76" s="8"/>
      <c r="CH76" s="11" t="s">
        <v>251</v>
      </c>
      <c r="CI76" s="8"/>
      <c r="CJ76" s="11" t="s">
        <v>252</v>
      </c>
      <c r="CK76" s="11" t="s">
        <v>113</v>
      </c>
      <c r="CL76" s="11" t="s">
        <v>114</v>
      </c>
      <c r="CM76" s="11" t="s">
        <v>95</v>
      </c>
      <c r="CN76" s="11" t="s">
        <v>116</v>
      </c>
      <c r="CO76" s="11"/>
      <c r="CP76" s="11"/>
      <c r="CQ76" s="37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12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10" t="s">
        <v>263</v>
      </c>
      <c r="EA76" s="10" t="s">
        <v>108</v>
      </c>
      <c r="EB76" s="7" t="s">
        <v>79</v>
      </c>
      <c r="EC76" s="7" t="s">
        <v>79</v>
      </c>
      <c r="ED76" s="7" t="s">
        <v>79</v>
      </c>
      <c r="EE76" s="6"/>
      <c r="EF76" s="7" t="s">
        <v>109</v>
      </c>
      <c r="EG76" s="6"/>
      <c r="EH76" s="10"/>
      <c r="EI76" s="6"/>
      <c r="EJ76" s="6"/>
      <c r="EK76" s="6"/>
      <c r="EL76" s="6"/>
      <c r="EM76" s="6"/>
      <c r="EN76" s="6"/>
      <c r="EO76" s="6"/>
      <c r="EP76" s="6"/>
      <c r="EQ76" s="11" t="s">
        <v>80</v>
      </c>
      <c r="ER76" s="11" t="s">
        <v>81</v>
      </c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</row>
    <row r="77" spans="2:21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3"/>
      <c r="R77" s="8"/>
      <c r="S77" s="8"/>
      <c r="T77" s="103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12"/>
      <c r="BW77" s="8"/>
      <c r="BX77" s="8"/>
      <c r="BY77" s="8"/>
      <c r="BZ77" s="8"/>
      <c r="CA77" s="8"/>
      <c r="CB77" s="8"/>
      <c r="CC77" s="8"/>
      <c r="CD77" s="8"/>
      <c r="CE77" s="8"/>
      <c r="CF77" s="11" t="s">
        <v>253</v>
      </c>
      <c r="CG77" s="11" t="s">
        <v>74</v>
      </c>
      <c r="CH77" s="11" t="s">
        <v>95</v>
      </c>
      <c r="CI77" s="11" t="s">
        <v>96</v>
      </c>
      <c r="CJ77" s="11" t="s">
        <v>97</v>
      </c>
      <c r="CK77" s="11" t="s">
        <v>95</v>
      </c>
      <c r="CL77" s="11" t="s">
        <v>95</v>
      </c>
      <c r="CM77" s="11" t="s">
        <v>98</v>
      </c>
      <c r="CN77" s="11" t="s">
        <v>99</v>
      </c>
      <c r="CO77" s="11"/>
      <c r="CP77" s="11"/>
      <c r="CQ77" s="37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12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10" t="s">
        <v>264</v>
      </c>
      <c r="EA77" s="10" t="s">
        <v>126</v>
      </c>
      <c r="EB77" s="7" t="s">
        <v>127</v>
      </c>
      <c r="EC77" s="7" t="s">
        <v>128</v>
      </c>
      <c r="ED77" s="7" t="s">
        <v>129</v>
      </c>
      <c r="EE77" s="7" t="s">
        <v>130</v>
      </c>
      <c r="EF77" s="7" t="s">
        <v>94</v>
      </c>
      <c r="EG77" s="7" t="s">
        <v>73</v>
      </c>
      <c r="EH77" s="10" t="s">
        <v>101</v>
      </c>
      <c r="EI77" s="6"/>
      <c r="EJ77" s="6"/>
      <c r="EK77" s="6"/>
      <c r="EL77" s="7" t="s">
        <v>111</v>
      </c>
      <c r="EM77" s="6"/>
      <c r="EN77" s="7" t="s">
        <v>112</v>
      </c>
      <c r="EO77" s="7" t="s">
        <v>113</v>
      </c>
      <c r="EP77" s="7" t="s">
        <v>114</v>
      </c>
      <c r="EQ77" s="11" t="s">
        <v>115</v>
      </c>
      <c r="ER77" s="11" t="s">
        <v>116</v>
      </c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</row>
    <row r="78" spans="2:21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3"/>
      <c r="R78" s="8"/>
      <c r="S78" s="8"/>
      <c r="T78" s="103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2"/>
      <c r="BW78" s="8"/>
      <c r="BX78" s="8"/>
      <c r="BY78" s="8"/>
      <c r="BZ78" s="11" t="s">
        <v>124</v>
      </c>
      <c r="CA78" s="8"/>
      <c r="CB78" s="8"/>
      <c r="CC78" s="8"/>
      <c r="CD78" s="8"/>
      <c r="CE78" s="8"/>
      <c r="CF78" s="8"/>
      <c r="CG78" s="8"/>
      <c r="CH78" s="8"/>
      <c r="CI78" s="8"/>
      <c r="CJ78" s="11" t="s">
        <v>261</v>
      </c>
      <c r="CK78" s="8"/>
      <c r="CL78" s="8"/>
      <c r="CM78" s="8"/>
      <c r="CN78" s="8"/>
      <c r="CO78" s="8"/>
      <c r="CP78" s="8"/>
      <c r="CQ78" s="9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12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6"/>
      <c r="EA78" s="6"/>
      <c r="EB78" s="6"/>
      <c r="EC78" s="6"/>
      <c r="ED78" s="6"/>
      <c r="EE78" s="6"/>
      <c r="EF78" s="6"/>
      <c r="EG78" s="6"/>
      <c r="EH78" s="10"/>
      <c r="EI78" s="6"/>
      <c r="EJ78" s="7" t="s">
        <v>102</v>
      </c>
      <c r="EK78" s="7" t="s">
        <v>74</v>
      </c>
      <c r="EL78" s="7" t="s">
        <v>95</v>
      </c>
      <c r="EM78" s="7" t="s">
        <v>96</v>
      </c>
      <c r="EN78" s="7" t="s">
        <v>95</v>
      </c>
      <c r="EO78" s="7" t="s">
        <v>95</v>
      </c>
      <c r="EP78" s="7" t="s">
        <v>95</v>
      </c>
      <c r="EQ78" s="11" t="s">
        <v>132</v>
      </c>
      <c r="ER78" s="11" t="s">
        <v>133</v>
      </c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</row>
    <row r="79" spans="2:21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3"/>
      <c r="R79" s="8"/>
      <c r="S79" s="8"/>
      <c r="T79" s="103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0">
        <f>SUM(BV80:BV82)</f>
        <v>161</v>
      </c>
      <c r="BW79" s="6">
        <f t="shared" ref="BW79:CC79" si="26">SUM(BW80:BW83)</f>
        <v>1595</v>
      </c>
      <c r="BX79" s="6">
        <f t="shared" si="26"/>
        <v>1770</v>
      </c>
      <c r="BY79" s="6">
        <f t="shared" si="26"/>
        <v>2449</v>
      </c>
      <c r="BZ79" s="6">
        <f t="shared" si="26"/>
        <v>4244</v>
      </c>
      <c r="CA79" s="6">
        <f t="shared" si="26"/>
        <v>2025</v>
      </c>
      <c r="CB79" s="6">
        <f t="shared" si="26"/>
        <v>3895</v>
      </c>
      <c r="CC79" s="6">
        <f t="shared" si="26"/>
        <v>16139</v>
      </c>
      <c r="CD79" s="10" t="s">
        <v>73</v>
      </c>
      <c r="CE79" s="6"/>
      <c r="CF79" s="7" t="s">
        <v>74</v>
      </c>
      <c r="CG79" s="6">
        <f>CC79</f>
        <v>16139</v>
      </c>
      <c r="CH79" s="6">
        <f>CB79</f>
        <v>3895</v>
      </c>
      <c r="CI79" s="6">
        <f>CA79</f>
        <v>2025</v>
      </c>
      <c r="CJ79" s="6">
        <f>BZ79</f>
        <v>4244</v>
      </c>
      <c r="CK79" s="6">
        <f>BY79</f>
        <v>2449</v>
      </c>
      <c r="CL79" s="6">
        <f>BX79</f>
        <v>1770</v>
      </c>
      <c r="CM79" s="6">
        <f>BW79</f>
        <v>1595</v>
      </c>
      <c r="CN79" s="6">
        <f>BV79</f>
        <v>161</v>
      </c>
      <c r="CO79" s="6"/>
      <c r="CP79" s="6"/>
      <c r="CQ79" s="39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12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6">
        <f t="shared" ref="DZ79:EF79" si="27">DZ80+DZ86+DZ89+DZ90+DZ93+DZ97+DZ98</f>
        <v>161</v>
      </c>
      <c r="EA79" s="6">
        <f t="shared" si="27"/>
        <v>1595</v>
      </c>
      <c r="EB79" s="6">
        <f t="shared" si="27"/>
        <v>1770</v>
      </c>
      <c r="EC79" s="6">
        <f t="shared" si="27"/>
        <v>2449</v>
      </c>
      <c r="ED79" s="6">
        <f t="shared" si="27"/>
        <v>4244</v>
      </c>
      <c r="EE79" s="6">
        <f t="shared" si="27"/>
        <v>2025</v>
      </c>
      <c r="EF79" s="6">
        <f t="shared" si="27"/>
        <v>3895</v>
      </c>
      <c r="EG79" s="6">
        <f t="shared" ref="EG79:EG98" si="28">SUM(DZ79:EF79)</f>
        <v>16139</v>
      </c>
      <c r="EH79" s="10" t="s">
        <v>145</v>
      </c>
      <c r="EI79" s="6"/>
      <c r="EJ79" s="7" t="s">
        <v>138</v>
      </c>
      <c r="EK79" s="6">
        <f t="shared" ref="EK79:EK98" si="29">EG79</f>
        <v>16139</v>
      </c>
      <c r="EL79" s="6">
        <f t="shared" ref="EL79:EL97" si="30">EF79</f>
        <v>3895</v>
      </c>
      <c r="EM79" s="6">
        <f>EE79</f>
        <v>2025</v>
      </c>
      <c r="EN79" s="6">
        <f t="shared" ref="EN79:EN84" si="31">ED79</f>
        <v>4244</v>
      </c>
      <c r="EO79" s="6">
        <f t="shared" ref="EO79:EO89" si="32">EC79</f>
        <v>2449</v>
      </c>
      <c r="EP79" s="6">
        <f t="shared" ref="EP79:EP87" si="33">EB79</f>
        <v>1770</v>
      </c>
      <c r="EQ79" s="51">
        <f>EA79</f>
        <v>1595</v>
      </c>
      <c r="ER79" s="51">
        <f>DZ79</f>
        <v>161</v>
      </c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</row>
    <row r="80" spans="2:21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3"/>
      <c r="R80" s="8"/>
      <c r="S80" s="8"/>
      <c r="T80" s="103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0" t="s">
        <v>83</v>
      </c>
      <c r="BW80" s="6">
        <v>1275</v>
      </c>
      <c r="BX80" s="6">
        <v>1360</v>
      </c>
      <c r="BY80" s="6">
        <v>1848</v>
      </c>
      <c r="BZ80" s="6">
        <v>2961</v>
      </c>
      <c r="CA80" s="6">
        <v>1560</v>
      </c>
      <c r="CB80" s="6">
        <v>2591</v>
      </c>
      <c r="CC80" s="6">
        <f>SUM(BV80:CB80)</f>
        <v>11595</v>
      </c>
      <c r="CD80" s="10" t="s">
        <v>147</v>
      </c>
      <c r="CE80" s="6"/>
      <c r="CF80" s="7" t="s">
        <v>144</v>
      </c>
      <c r="CG80" s="6">
        <f>CC80</f>
        <v>11595</v>
      </c>
      <c r="CH80" s="6">
        <f>CB80</f>
        <v>2591</v>
      </c>
      <c r="CI80" s="6">
        <f>CA80</f>
        <v>1560</v>
      </c>
      <c r="CJ80" s="6">
        <f>BZ80</f>
        <v>2961</v>
      </c>
      <c r="CK80" s="6">
        <f>BY80</f>
        <v>1848</v>
      </c>
      <c r="CL80" s="6">
        <f>BX80</f>
        <v>1360</v>
      </c>
      <c r="CM80" s="6">
        <f>BW80</f>
        <v>1275</v>
      </c>
      <c r="CN80" s="7" t="s">
        <v>83</v>
      </c>
      <c r="CO80" s="7"/>
      <c r="CP80" s="7"/>
      <c r="CQ80" s="37"/>
      <c r="CR80" s="8"/>
      <c r="CS80" s="8"/>
      <c r="CT80" s="11" t="s">
        <v>64</v>
      </c>
      <c r="CU80" s="11" t="s">
        <v>39</v>
      </c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12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6">
        <f t="shared" ref="DZ80:EF80" si="34">SUM(DZ81:DZ85)</f>
        <v>1</v>
      </c>
      <c r="EA80" s="6">
        <f t="shared" si="34"/>
        <v>332</v>
      </c>
      <c r="EB80" s="6">
        <f t="shared" si="34"/>
        <v>750</v>
      </c>
      <c r="EC80" s="6">
        <f t="shared" si="34"/>
        <v>914</v>
      </c>
      <c r="ED80" s="6">
        <f t="shared" si="34"/>
        <v>1123</v>
      </c>
      <c r="EE80" s="6">
        <f t="shared" si="34"/>
        <v>54</v>
      </c>
      <c r="EF80" s="6">
        <f t="shared" si="34"/>
        <v>895</v>
      </c>
      <c r="EG80" s="6">
        <f t="shared" si="28"/>
        <v>4069</v>
      </c>
      <c r="EH80" s="10" t="s">
        <v>149</v>
      </c>
      <c r="EI80" s="6"/>
      <c r="EJ80" s="7" t="s">
        <v>150</v>
      </c>
      <c r="EK80" s="6">
        <f t="shared" si="29"/>
        <v>4069</v>
      </c>
      <c r="EL80" s="6">
        <f t="shared" si="30"/>
        <v>895</v>
      </c>
      <c r="EM80" s="6">
        <f>EE80</f>
        <v>54</v>
      </c>
      <c r="EN80" s="6">
        <f t="shared" si="31"/>
        <v>1123</v>
      </c>
      <c r="EO80" s="6">
        <f t="shared" si="32"/>
        <v>914</v>
      </c>
      <c r="EP80" s="6">
        <f t="shared" si="33"/>
        <v>750</v>
      </c>
      <c r="EQ80" s="51">
        <f>EA80</f>
        <v>332</v>
      </c>
      <c r="ER80" s="36">
        <f>DZ80</f>
        <v>1</v>
      </c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</row>
    <row r="81" spans="2:21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3"/>
      <c r="R81" s="8"/>
      <c r="S81" s="8"/>
      <c r="T81" s="103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0">
        <v>79</v>
      </c>
      <c r="BW81" s="6">
        <v>197</v>
      </c>
      <c r="BX81" s="6">
        <v>289</v>
      </c>
      <c r="BY81" s="6">
        <v>340</v>
      </c>
      <c r="BZ81" s="6">
        <v>996</v>
      </c>
      <c r="CA81" s="6">
        <v>335</v>
      </c>
      <c r="CB81" s="6">
        <v>945</v>
      </c>
      <c r="CC81" s="6">
        <f>SUM(BV81:CB81)</f>
        <v>3181</v>
      </c>
      <c r="CD81" s="10" t="s">
        <v>157</v>
      </c>
      <c r="CE81" s="6"/>
      <c r="CF81" s="7" t="s">
        <v>148</v>
      </c>
      <c r="CG81" s="6">
        <f>CC81</f>
        <v>3181</v>
      </c>
      <c r="CH81" s="6">
        <f>CB81</f>
        <v>945</v>
      </c>
      <c r="CI81" s="6">
        <f>CA81</f>
        <v>335</v>
      </c>
      <c r="CJ81" s="6">
        <f>BZ81</f>
        <v>996</v>
      </c>
      <c r="CK81" s="6">
        <f>BY81</f>
        <v>340</v>
      </c>
      <c r="CL81" s="6">
        <f>BX81</f>
        <v>289</v>
      </c>
      <c r="CM81" s="6">
        <f>BW81</f>
        <v>197</v>
      </c>
      <c r="CN81" s="6">
        <f>BV81</f>
        <v>79</v>
      </c>
      <c r="CO81" s="6"/>
      <c r="CP81" s="6"/>
      <c r="CQ81" s="39"/>
      <c r="CR81" s="8"/>
      <c r="CS81" s="8"/>
      <c r="CT81" s="11" t="s">
        <v>28</v>
      </c>
      <c r="CU81" s="11" t="s">
        <v>28</v>
      </c>
      <c r="CV81" s="8"/>
      <c r="CW81" s="8"/>
      <c r="CX81" s="8"/>
      <c r="CY81" s="11" t="s">
        <v>28</v>
      </c>
      <c r="CZ81" s="8"/>
      <c r="DA81" s="11" t="s">
        <v>42</v>
      </c>
      <c r="DB81" s="8"/>
      <c r="DC81" s="8"/>
      <c r="DD81" s="8"/>
      <c r="DE81" s="8"/>
      <c r="DF81" s="12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7" t="s">
        <v>83</v>
      </c>
      <c r="EA81" s="6">
        <v>80</v>
      </c>
      <c r="EB81" s="6">
        <v>310</v>
      </c>
      <c r="EC81" s="6">
        <v>188</v>
      </c>
      <c r="ED81" s="6">
        <v>379</v>
      </c>
      <c r="EE81" s="7" t="s">
        <v>83</v>
      </c>
      <c r="EF81" s="6">
        <v>176</v>
      </c>
      <c r="EG81" s="6">
        <f t="shared" si="28"/>
        <v>1133</v>
      </c>
      <c r="EH81" s="10" t="s">
        <v>158</v>
      </c>
      <c r="EI81" s="6"/>
      <c r="EJ81" s="7" t="s">
        <v>159</v>
      </c>
      <c r="EK81" s="6">
        <f t="shared" si="29"/>
        <v>1133</v>
      </c>
      <c r="EL81" s="6">
        <f t="shared" si="30"/>
        <v>176</v>
      </c>
      <c r="EM81" s="7" t="s">
        <v>83</v>
      </c>
      <c r="EN81" s="6">
        <f t="shared" si="31"/>
        <v>379</v>
      </c>
      <c r="EO81" s="6">
        <f t="shared" si="32"/>
        <v>188</v>
      </c>
      <c r="EP81" s="6">
        <f t="shared" si="33"/>
        <v>310</v>
      </c>
      <c r="EQ81" s="51">
        <f>EA81</f>
        <v>80</v>
      </c>
      <c r="ER81" s="36" t="s">
        <v>83</v>
      </c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</row>
    <row r="82" spans="2:21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3"/>
      <c r="R82" s="8"/>
      <c r="S82" s="8"/>
      <c r="T82" s="103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0">
        <v>82</v>
      </c>
      <c r="BW82" s="6">
        <v>29</v>
      </c>
      <c r="BX82" s="6">
        <v>13</v>
      </c>
      <c r="BY82" s="6">
        <v>43</v>
      </c>
      <c r="BZ82" s="6">
        <v>121</v>
      </c>
      <c r="CA82" s="6">
        <v>99</v>
      </c>
      <c r="CB82" s="6">
        <v>156</v>
      </c>
      <c r="CC82" s="6">
        <f>SUM(BV82:CB82)</f>
        <v>543</v>
      </c>
      <c r="CD82" s="10" t="s">
        <v>166</v>
      </c>
      <c r="CE82" s="6"/>
      <c r="CF82" s="7" t="s">
        <v>76</v>
      </c>
      <c r="CG82" s="6">
        <f>CC82</f>
        <v>543</v>
      </c>
      <c r="CH82" s="6">
        <f>CB82</f>
        <v>156</v>
      </c>
      <c r="CI82" s="6">
        <f>CA82</f>
        <v>99</v>
      </c>
      <c r="CJ82" s="6">
        <f>BZ82</f>
        <v>121</v>
      </c>
      <c r="CK82" s="6">
        <f>BY82</f>
        <v>43</v>
      </c>
      <c r="CL82" s="6">
        <f>BX82</f>
        <v>13</v>
      </c>
      <c r="CM82" s="6">
        <f>BW82</f>
        <v>29</v>
      </c>
      <c r="CN82" s="6">
        <f>BV82</f>
        <v>82</v>
      </c>
      <c r="CO82" s="6"/>
      <c r="CP82" s="6"/>
      <c r="CQ82" s="39"/>
      <c r="CR82" s="8"/>
      <c r="CS82" s="11" t="s">
        <v>255</v>
      </c>
      <c r="CT82" s="11" t="s">
        <v>70</v>
      </c>
      <c r="CU82" s="11" t="s">
        <v>256</v>
      </c>
      <c r="CV82" s="11" t="s">
        <v>73</v>
      </c>
      <c r="CW82" s="11" t="s">
        <v>287</v>
      </c>
      <c r="CX82" s="11" t="s">
        <v>288</v>
      </c>
      <c r="CY82" s="11" t="s">
        <v>72</v>
      </c>
      <c r="CZ82" s="11" t="s">
        <v>73</v>
      </c>
      <c r="DA82" s="11" t="s">
        <v>61</v>
      </c>
      <c r="DB82" s="8"/>
      <c r="DC82" s="8"/>
      <c r="DD82" s="8"/>
      <c r="DE82" s="8"/>
      <c r="DF82" s="12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7" t="s">
        <v>83</v>
      </c>
      <c r="EA82" s="6">
        <v>63</v>
      </c>
      <c r="EB82" s="6">
        <v>240</v>
      </c>
      <c r="EC82" s="6">
        <v>253</v>
      </c>
      <c r="ED82" s="6">
        <v>223</v>
      </c>
      <c r="EE82" s="7" t="s">
        <v>83</v>
      </c>
      <c r="EF82" s="6">
        <v>272</v>
      </c>
      <c r="EG82" s="6">
        <f t="shared" si="28"/>
        <v>1051</v>
      </c>
      <c r="EH82" s="10" t="s">
        <v>168</v>
      </c>
      <c r="EI82" s="6"/>
      <c r="EJ82" s="7" t="s">
        <v>169</v>
      </c>
      <c r="EK82" s="6">
        <f t="shared" si="29"/>
        <v>1051</v>
      </c>
      <c r="EL82" s="6">
        <f t="shared" si="30"/>
        <v>272</v>
      </c>
      <c r="EM82" s="7" t="s">
        <v>83</v>
      </c>
      <c r="EN82" s="6">
        <f t="shared" si="31"/>
        <v>223</v>
      </c>
      <c r="EO82" s="6">
        <f t="shared" si="32"/>
        <v>253</v>
      </c>
      <c r="EP82" s="6">
        <f t="shared" si="33"/>
        <v>240</v>
      </c>
      <c r="EQ82" s="51">
        <f>EA82</f>
        <v>63</v>
      </c>
      <c r="ER82" s="36" t="s">
        <v>83</v>
      </c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</row>
    <row r="83" spans="2:21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3"/>
      <c r="R83" s="8"/>
      <c r="S83" s="8"/>
      <c r="T83" s="103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0" t="s">
        <v>83</v>
      </c>
      <c r="BW83" s="6">
        <v>94</v>
      </c>
      <c r="BX83" s="6">
        <v>108</v>
      </c>
      <c r="BY83" s="6">
        <v>218</v>
      </c>
      <c r="BZ83" s="6">
        <v>166</v>
      </c>
      <c r="CA83" s="6">
        <v>31</v>
      </c>
      <c r="CB83" s="6">
        <v>203</v>
      </c>
      <c r="CC83" s="6">
        <f>SUM(BV83:CB83)</f>
        <v>820</v>
      </c>
      <c r="CD83" s="10" t="s">
        <v>176</v>
      </c>
      <c r="CE83" s="6"/>
      <c r="CF83" s="7" t="s">
        <v>77</v>
      </c>
      <c r="CG83" s="6">
        <f>CC83</f>
        <v>820</v>
      </c>
      <c r="CH83" s="6">
        <f>CB83</f>
        <v>203</v>
      </c>
      <c r="CI83" s="6">
        <f>CA83</f>
        <v>31</v>
      </c>
      <c r="CJ83" s="6">
        <f>BZ83</f>
        <v>166</v>
      </c>
      <c r="CK83" s="6">
        <f>BY83</f>
        <v>218</v>
      </c>
      <c r="CL83" s="6">
        <f>BX83</f>
        <v>108</v>
      </c>
      <c r="CM83" s="6">
        <f>BW83</f>
        <v>94</v>
      </c>
      <c r="CN83" s="7" t="s">
        <v>83</v>
      </c>
      <c r="CO83" s="7"/>
      <c r="CP83" s="7"/>
      <c r="CQ83" s="37"/>
      <c r="CR83" s="8"/>
      <c r="CS83" s="6" t="e">
        <f>#REF!</f>
        <v>#REF!</v>
      </c>
      <c r="CT83" s="6" t="e">
        <f>#REF!</f>
        <v>#REF!</v>
      </c>
      <c r="CU83" s="6" t="e">
        <f>#REF!</f>
        <v>#REF!</v>
      </c>
      <c r="CV83" s="51" t="e">
        <f>SUM(CV84:CV90)</f>
        <v>#REF!</v>
      </c>
      <c r="CW83" s="8"/>
      <c r="CX83" s="8"/>
      <c r="CY83" s="6" t="e">
        <f>#REF!</f>
        <v>#REF!</v>
      </c>
      <c r="CZ83" s="6" t="e">
        <f>$CS$10</f>
        <v>#REF!</v>
      </c>
      <c r="DA83" s="6" t="e">
        <f>CV10</f>
        <v>#REF!</v>
      </c>
      <c r="DB83" s="11" t="s">
        <v>73</v>
      </c>
      <c r="DC83" s="8"/>
      <c r="DD83" s="8"/>
      <c r="DE83" s="8"/>
      <c r="DF83" s="12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6">
        <v>1</v>
      </c>
      <c r="EA83" s="6">
        <v>189</v>
      </c>
      <c r="EB83" s="6">
        <v>138</v>
      </c>
      <c r="EC83" s="6">
        <v>444</v>
      </c>
      <c r="ED83" s="6">
        <v>333</v>
      </c>
      <c r="EE83" s="6">
        <v>54</v>
      </c>
      <c r="EF83" s="6">
        <v>306</v>
      </c>
      <c r="EG83" s="6">
        <f t="shared" si="28"/>
        <v>1465</v>
      </c>
      <c r="EH83" s="10" t="s">
        <v>177</v>
      </c>
      <c r="EI83" s="6"/>
      <c r="EJ83" s="7" t="s">
        <v>178</v>
      </c>
      <c r="EK83" s="6">
        <f t="shared" si="29"/>
        <v>1465</v>
      </c>
      <c r="EL83" s="6">
        <f t="shared" si="30"/>
        <v>306</v>
      </c>
      <c r="EM83" s="6">
        <f>EE83</f>
        <v>54</v>
      </c>
      <c r="EN83" s="6">
        <f t="shared" si="31"/>
        <v>333</v>
      </c>
      <c r="EO83" s="6">
        <f t="shared" si="32"/>
        <v>444</v>
      </c>
      <c r="EP83" s="6">
        <f t="shared" si="33"/>
        <v>138</v>
      </c>
      <c r="EQ83" s="51">
        <f>EA83</f>
        <v>189</v>
      </c>
      <c r="ER83" s="36">
        <f>DZ83</f>
        <v>1</v>
      </c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</row>
    <row r="84" spans="2:21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3"/>
      <c r="R84" s="8"/>
      <c r="S84" s="8"/>
      <c r="T84" s="103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12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9"/>
      <c r="CR84" s="8"/>
      <c r="CS84" s="6" t="e">
        <f>#REF!</f>
        <v>#REF!</v>
      </c>
      <c r="CT84" s="6" t="e">
        <f>#REF!</f>
        <v>#REF!</v>
      </c>
      <c r="CU84" s="6" t="e">
        <f>#REF!</f>
        <v>#REF!</v>
      </c>
      <c r="CV84" s="51" t="e">
        <f t="shared" ref="CV84:CV90" si="35">SUM(CW84:CY84)</f>
        <v>#REF!</v>
      </c>
      <c r="CW84" s="51">
        <f>'[1]T507-512'!$CW$25+'[1]T507-512'!$CX$25</f>
        <v>2525</v>
      </c>
      <c r="CX84" s="51">
        <f>'[1]T507-512'!$CT$21/2</f>
        <v>289.5</v>
      </c>
      <c r="CY84" s="6" t="e">
        <f>#REF!</f>
        <v>#REF!</v>
      </c>
      <c r="CZ84" s="6" t="e">
        <f>$CS$13</f>
        <v>#REF!</v>
      </c>
      <c r="DA84" s="6" t="e">
        <f>CV13</f>
        <v>#REF!</v>
      </c>
      <c r="DB84" s="36" t="s">
        <v>269</v>
      </c>
      <c r="DC84" s="8"/>
      <c r="DD84" s="8"/>
      <c r="DE84" s="8"/>
      <c r="DF84" s="12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7" t="s">
        <v>83</v>
      </c>
      <c r="EA84" s="7" t="s">
        <v>83</v>
      </c>
      <c r="EB84" s="6">
        <v>55</v>
      </c>
      <c r="EC84" s="6">
        <v>14</v>
      </c>
      <c r="ED84" s="6">
        <v>188</v>
      </c>
      <c r="EE84" s="7" t="s">
        <v>83</v>
      </c>
      <c r="EF84" s="6">
        <v>43</v>
      </c>
      <c r="EG84" s="6">
        <f t="shared" si="28"/>
        <v>300</v>
      </c>
      <c r="EH84" s="10" t="s">
        <v>185</v>
      </c>
      <c r="EI84" s="6"/>
      <c r="EJ84" s="7" t="s">
        <v>186</v>
      </c>
      <c r="EK84" s="6">
        <f t="shared" si="29"/>
        <v>300</v>
      </c>
      <c r="EL84" s="6">
        <f t="shared" si="30"/>
        <v>43</v>
      </c>
      <c r="EM84" s="7" t="s">
        <v>83</v>
      </c>
      <c r="EN84" s="6">
        <f t="shared" si="31"/>
        <v>188</v>
      </c>
      <c r="EO84" s="6">
        <f t="shared" si="32"/>
        <v>14</v>
      </c>
      <c r="EP84" s="6">
        <f t="shared" si="33"/>
        <v>55</v>
      </c>
      <c r="EQ84" s="11" t="s">
        <v>83</v>
      </c>
      <c r="ER84" s="11" t="s">
        <v>83</v>
      </c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</row>
    <row r="85" spans="2:21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3"/>
      <c r="R85" s="8"/>
      <c r="S85" s="8"/>
      <c r="T85" s="103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12"/>
      <c r="BW85" s="8"/>
      <c r="BX85" s="8"/>
      <c r="BY85" s="8"/>
      <c r="BZ85" s="11" t="s">
        <v>189</v>
      </c>
      <c r="CA85" s="8"/>
      <c r="CB85" s="8"/>
      <c r="CC85" s="8"/>
      <c r="CD85" s="8"/>
      <c r="CE85" s="8"/>
      <c r="CF85" s="8"/>
      <c r="CG85" s="8"/>
      <c r="CH85" s="8"/>
      <c r="CI85" s="8"/>
      <c r="CJ85" s="11" t="s">
        <v>265</v>
      </c>
      <c r="CK85" s="8"/>
      <c r="CL85" s="8"/>
      <c r="CM85" s="8"/>
      <c r="CN85" s="8"/>
      <c r="CO85" s="8"/>
      <c r="CP85" s="8"/>
      <c r="CQ85" s="9"/>
      <c r="CR85" s="8"/>
      <c r="CS85" s="6" t="e">
        <f>#REF!</f>
        <v>#REF!</v>
      </c>
      <c r="CT85" s="6" t="e">
        <f>#REF!</f>
        <v>#REF!</v>
      </c>
      <c r="CU85" s="6" t="e">
        <f>#REF!</f>
        <v>#REF!</v>
      </c>
      <c r="CV85" s="51" t="e">
        <f t="shared" si="35"/>
        <v>#REF!</v>
      </c>
      <c r="CW85" s="51">
        <f>'[1]T507-512'!$CZ$25</f>
        <v>571</v>
      </c>
      <c r="CX85" s="51">
        <f>CX84</f>
        <v>289.5</v>
      </c>
      <c r="CY85" s="6" t="e">
        <f>#REF!</f>
        <v>#REF!</v>
      </c>
      <c r="CZ85" s="6" t="e">
        <f>$CS$19</f>
        <v>#REF!</v>
      </c>
      <c r="DA85" s="6" t="e">
        <f>CV19</f>
        <v>#REF!</v>
      </c>
      <c r="DB85" s="36" t="s">
        <v>289</v>
      </c>
      <c r="DC85" s="8"/>
      <c r="DD85" s="8"/>
      <c r="DE85" s="8"/>
      <c r="DF85" s="12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7" t="s">
        <v>83</v>
      </c>
      <c r="EA85" s="7" t="s">
        <v>83</v>
      </c>
      <c r="EB85" s="6">
        <v>7</v>
      </c>
      <c r="EC85" s="6">
        <v>15</v>
      </c>
      <c r="ED85" s="7" t="s">
        <v>83</v>
      </c>
      <c r="EE85" s="7" t="s">
        <v>83</v>
      </c>
      <c r="EF85" s="6">
        <v>98</v>
      </c>
      <c r="EG85" s="6">
        <f t="shared" si="28"/>
        <v>120</v>
      </c>
      <c r="EH85" s="10" t="s">
        <v>190</v>
      </c>
      <c r="EI85" s="6"/>
      <c r="EJ85" s="7" t="s">
        <v>191</v>
      </c>
      <c r="EK85" s="6">
        <f t="shared" si="29"/>
        <v>120</v>
      </c>
      <c r="EL85" s="6">
        <f t="shared" si="30"/>
        <v>98</v>
      </c>
      <c r="EM85" s="7" t="s">
        <v>83</v>
      </c>
      <c r="EN85" s="7" t="s">
        <v>83</v>
      </c>
      <c r="EO85" s="6">
        <f t="shared" si="32"/>
        <v>15</v>
      </c>
      <c r="EP85" s="6">
        <f t="shared" si="33"/>
        <v>7</v>
      </c>
      <c r="EQ85" s="11" t="s">
        <v>83</v>
      </c>
      <c r="ER85" s="11" t="s">
        <v>83</v>
      </c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</row>
    <row r="86" spans="2:21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3"/>
      <c r="R86" s="8"/>
      <c r="S86" s="8"/>
      <c r="T86" s="103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9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66">
        <f t="shared" ref="BV86:CB90" si="36">BV79/$CC79*100</f>
        <v>0.9975834934010781</v>
      </c>
      <c r="BW86" s="68">
        <f t="shared" si="36"/>
        <v>9.8828923725137869</v>
      </c>
      <c r="BX86" s="68">
        <f t="shared" si="36"/>
        <v>10.967222256645393</v>
      </c>
      <c r="BY86" s="68">
        <f t="shared" si="36"/>
        <v>15.174422207076027</v>
      </c>
      <c r="BZ86" s="68">
        <f t="shared" si="36"/>
        <v>26.296548732883078</v>
      </c>
      <c r="CA86" s="68">
        <f t="shared" si="36"/>
        <v>12.547245802094306</v>
      </c>
      <c r="CB86" s="68">
        <f t="shared" si="36"/>
        <v>24.134085135386332</v>
      </c>
      <c r="CC86" s="68">
        <f>SUM(BV86:CB86)</f>
        <v>100</v>
      </c>
      <c r="CD86" s="10" t="s">
        <v>73</v>
      </c>
      <c r="CE86" s="8"/>
      <c r="CF86" s="11" t="s">
        <v>74</v>
      </c>
      <c r="CG86" s="68">
        <f>SUM(CH86:CN86)</f>
        <v>100.00000000000001</v>
      </c>
      <c r="CH86" s="68">
        <f t="shared" ref="CH86:CN90" si="37">CH79/$CG79*100</f>
        <v>24.134085135386332</v>
      </c>
      <c r="CI86" s="68">
        <f t="shared" si="37"/>
        <v>12.547245802094306</v>
      </c>
      <c r="CJ86" s="68">
        <f t="shared" si="37"/>
        <v>26.296548732883078</v>
      </c>
      <c r="CK86" s="68">
        <f t="shared" si="37"/>
        <v>15.174422207076027</v>
      </c>
      <c r="CL86" s="68">
        <f t="shared" si="37"/>
        <v>10.967222256645393</v>
      </c>
      <c r="CM86" s="68">
        <f t="shared" si="37"/>
        <v>9.8828923725137869</v>
      </c>
      <c r="CN86" s="68">
        <f t="shared" si="37"/>
        <v>0.9975834934010781</v>
      </c>
      <c r="CO86" s="68"/>
      <c r="CP86" s="68"/>
      <c r="CQ86" s="39"/>
      <c r="CR86" s="8"/>
      <c r="CS86" s="7" t="s">
        <v>83</v>
      </c>
      <c r="CT86" s="6" t="e">
        <f>#REF!</f>
        <v>#REF!</v>
      </c>
      <c r="CU86" s="6" t="e">
        <f>#REF!</f>
        <v>#REF!</v>
      </c>
      <c r="CV86" s="51" t="e">
        <f t="shared" si="35"/>
        <v>#REF!</v>
      </c>
      <c r="CW86" s="51">
        <f>'[1]T507-512'!$CY$25</f>
        <v>253</v>
      </c>
      <c r="CX86" s="8"/>
      <c r="CY86" s="6" t="e">
        <f>#REF!</f>
        <v>#REF!</v>
      </c>
      <c r="CZ86" s="6" t="e">
        <f>$CS$22</f>
        <v>#REF!</v>
      </c>
      <c r="DA86" s="6" t="e">
        <f>CV22</f>
        <v>#REF!</v>
      </c>
      <c r="DB86" s="36" t="s">
        <v>272</v>
      </c>
      <c r="DC86" s="8"/>
      <c r="DD86" s="8"/>
      <c r="DE86" s="8"/>
      <c r="DF86" s="12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7" t="s">
        <v>83</v>
      </c>
      <c r="EA86" s="6">
        <f t="shared" ref="EA86:EF86" si="38">EA87+EA88</f>
        <v>466</v>
      </c>
      <c r="EB86" s="6">
        <f t="shared" si="38"/>
        <v>787</v>
      </c>
      <c r="EC86" s="6">
        <f t="shared" si="38"/>
        <v>1189</v>
      </c>
      <c r="ED86" s="6">
        <f t="shared" si="38"/>
        <v>1431</v>
      </c>
      <c r="EE86" s="6">
        <f t="shared" si="38"/>
        <v>84</v>
      </c>
      <c r="EF86" s="6">
        <f t="shared" si="38"/>
        <v>1349</v>
      </c>
      <c r="EG86" s="6">
        <f t="shared" si="28"/>
        <v>5306</v>
      </c>
      <c r="EH86" s="10" t="s">
        <v>192</v>
      </c>
      <c r="EI86" s="6"/>
      <c r="EJ86" s="7" t="s">
        <v>193</v>
      </c>
      <c r="EK86" s="6">
        <f t="shared" si="29"/>
        <v>5306</v>
      </c>
      <c r="EL86" s="6">
        <f t="shared" si="30"/>
        <v>1349</v>
      </c>
      <c r="EM86" s="6">
        <f>EE86</f>
        <v>84</v>
      </c>
      <c r="EN86" s="6">
        <f t="shared" ref="EN86:EN96" si="39">ED86</f>
        <v>1431</v>
      </c>
      <c r="EO86" s="6">
        <f t="shared" si="32"/>
        <v>1189</v>
      </c>
      <c r="EP86" s="6">
        <f t="shared" si="33"/>
        <v>787</v>
      </c>
      <c r="EQ86" s="51">
        <f>EA86</f>
        <v>466</v>
      </c>
      <c r="ER86" s="11" t="s">
        <v>83</v>
      </c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</row>
    <row r="87" spans="2:21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3"/>
      <c r="R87" s="8"/>
      <c r="S87" s="8"/>
      <c r="T87" s="103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66" t="s">
        <v>206</v>
      </c>
      <c r="BW87" s="68">
        <f t="shared" si="36"/>
        <v>10.996119016817593</v>
      </c>
      <c r="BX87" s="68">
        <f t="shared" si="36"/>
        <v>11.729193617938767</v>
      </c>
      <c r="BY87" s="68">
        <f t="shared" si="36"/>
        <v>15.937904269081502</v>
      </c>
      <c r="BZ87" s="68">
        <f t="shared" si="36"/>
        <v>25.536869340232858</v>
      </c>
      <c r="CA87" s="68">
        <f t="shared" si="36"/>
        <v>13.454075032341525</v>
      </c>
      <c r="CB87" s="68">
        <f t="shared" si="36"/>
        <v>22.345838723587754</v>
      </c>
      <c r="CC87" s="68">
        <f>SUM(BV87:CB87)</f>
        <v>100</v>
      </c>
      <c r="CD87" s="36" t="s">
        <v>147</v>
      </c>
      <c r="CE87" s="8"/>
      <c r="CF87" s="11" t="s">
        <v>144</v>
      </c>
      <c r="CG87" s="68">
        <f>SUM(CH87:CN87)</f>
        <v>99.999999999999986</v>
      </c>
      <c r="CH87" s="68">
        <f t="shared" si="37"/>
        <v>22.345838723587754</v>
      </c>
      <c r="CI87" s="68">
        <f t="shared" si="37"/>
        <v>13.454075032341525</v>
      </c>
      <c r="CJ87" s="68">
        <f t="shared" si="37"/>
        <v>25.536869340232858</v>
      </c>
      <c r="CK87" s="68">
        <f t="shared" si="37"/>
        <v>15.937904269081502</v>
      </c>
      <c r="CL87" s="68">
        <f t="shared" si="37"/>
        <v>11.729193617938767</v>
      </c>
      <c r="CM87" s="68">
        <f t="shared" si="37"/>
        <v>10.996119016817593</v>
      </c>
      <c r="CN87" s="69" t="s">
        <v>83</v>
      </c>
      <c r="CO87" s="69"/>
      <c r="CP87" s="69"/>
      <c r="CQ87" s="37"/>
      <c r="CR87" s="8"/>
      <c r="CS87" s="6" t="e">
        <f>#REF!</f>
        <v>#REF!</v>
      </c>
      <c r="CT87" s="6" t="e">
        <f>#REF!</f>
        <v>#REF!</v>
      </c>
      <c r="CU87" s="6" t="e">
        <f>#REF!</f>
        <v>#REF!</v>
      </c>
      <c r="CV87" s="51" t="e">
        <f t="shared" si="35"/>
        <v>#REF!</v>
      </c>
      <c r="CW87" s="8"/>
      <c r="CX87" s="8"/>
      <c r="CY87" s="6" t="e">
        <f>#REF!</f>
        <v>#REF!</v>
      </c>
      <c r="CZ87" s="6" t="e">
        <f>$CS$23</f>
        <v>#REF!</v>
      </c>
      <c r="DA87" s="6" t="e">
        <f>CV23</f>
        <v>#REF!</v>
      </c>
      <c r="DB87" s="36" t="s">
        <v>290</v>
      </c>
      <c r="DC87" s="8"/>
      <c r="DD87" s="8"/>
      <c r="DE87" s="8"/>
      <c r="DF87" s="12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7" t="s">
        <v>83</v>
      </c>
      <c r="EA87" s="6">
        <v>466</v>
      </c>
      <c r="EB87" s="6">
        <v>787</v>
      </c>
      <c r="EC87" s="6">
        <v>999</v>
      </c>
      <c r="ED87" s="6">
        <v>969</v>
      </c>
      <c r="EE87" s="6">
        <v>24</v>
      </c>
      <c r="EF87" s="6">
        <v>1186</v>
      </c>
      <c r="EG87" s="6">
        <f t="shared" si="28"/>
        <v>4431</v>
      </c>
      <c r="EH87" s="10" t="s">
        <v>194</v>
      </c>
      <c r="EI87" s="6"/>
      <c r="EJ87" s="7" t="s">
        <v>195</v>
      </c>
      <c r="EK87" s="6">
        <f t="shared" si="29"/>
        <v>4431</v>
      </c>
      <c r="EL87" s="6">
        <f t="shared" si="30"/>
        <v>1186</v>
      </c>
      <c r="EM87" s="6">
        <f>EE87</f>
        <v>24</v>
      </c>
      <c r="EN87" s="6">
        <f t="shared" si="39"/>
        <v>969</v>
      </c>
      <c r="EO87" s="6">
        <f t="shared" si="32"/>
        <v>999</v>
      </c>
      <c r="EP87" s="6">
        <f t="shared" si="33"/>
        <v>787</v>
      </c>
      <c r="EQ87" s="51">
        <f>EA87</f>
        <v>466</v>
      </c>
      <c r="ER87" s="11" t="s">
        <v>83</v>
      </c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</row>
    <row r="88" spans="2:21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3"/>
      <c r="R88" s="8"/>
      <c r="S88" s="8"/>
      <c r="T88" s="103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9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66">
        <f>BV81/$CC81*100</f>
        <v>2.483495756051556</v>
      </c>
      <c r="BW88" s="68">
        <f t="shared" si="36"/>
        <v>6.1930210625589437</v>
      </c>
      <c r="BX88" s="68">
        <f t="shared" si="36"/>
        <v>9.0851933354291106</v>
      </c>
      <c r="BY88" s="68">
        <f t="shared" si="36"/>
        <v>10.68846274756366</v>
      </c>
      <c r="BZ88" s="68">
        <f t="shared" si="36"/>
        <v>31.310908519333541</v>
      </c>
      <c r="CA88" s="68">
        <f t="shared" si="36"/>
        <v>10.531279471864194</v>
      </c>
      <c r="CB88" s="68">
        <f t="shared" si="36"/>
        <v>29.707639107198997</v>
      </c>
      <c r="CC88" s="68">
        <f>SUM(BV88:CB88)</f>
        <v>100.00000000000001</v>
      </c>
      <c r="CD88" s="36" t="s">
        <v>157</v>
      </c>
      <c r="CE88" s="8"/>
      <c r="CF88" s="11" t="s">
        <v>148</v>
      </c>
      <c r="CG88" s="68">
        <f>SUM(CH88:CN88)</f>
        <v>100</v>
      </c>
      <c r="CH88" s="68">
        <f t="shared" si="37"/>
        <v>29.707639107198997</v>
      </c>
      <c r="CI88" s="68">
        <f t="shared" si="37"/>
        <v>10.531279471864194</v>
      </c>
      <c r="CJ88" s="68">
        <f t="shared" si="37"/>
        <v>31.310908519333541</v>
      </c>
      <c r="CK88" s="68">
        <f t="shared" si="37"/>
        <v>10.68846274756366</v>
      </c>
      <c r="CL88" s="68">
        <f t="shared" si="37"/>
        <v>9.0851933354291106</v>
      </c>
      <c r="CM88" s="68">
        <f t="shared" si="37"/>
        <v>6.1930210625589437</v>
      </c>
      <c r="CN88" s="68">
        <f>CN81/$CG81*100</f>
        <v>2.483495756051556</v>
      </c>
      <c r="CO88" s="68"/>
      <c r="CP88" s="68"/>
      <c r="CQ88" s="39"/>
      <c r="CR88" s="8"/>
      <c r="CS88" s="6" t="e">
        <f>#REF!</f>
        <v>#REF!</v>
      </c>
      <c r="CT88" s="6" t="e">
        <f>#REF!</f>
        <v>#REF!</v>
      </c>
      <c r="CU88" s="6" t="e">
        <f>#REF!</f>
        <v>#REF!</v>
      </c>
      <c r="CV88" s="51" t="e">
        <f t="shared" si="35"/>
        <v>#REF!</v>
      </c>
      <c r="CW88" s="8"/>
      <c r="CX88" s="51">
        <f>'[1]T507-512'!$CU$21</f>
        <v>71</v>
      </c>
      <c r="CY88" s="6" t="e">
        <f>#REF!</f>
        <v>#REF!</v>
      </c>
      <c r="CZ88" s="6" t="e">
        <f>$CS$26</f>
        <v>#REF!</v>
      </c>
      <c r="DA88" s="6" t="e">
        <f>CV26</f>
        <v>#REF!</v>
      </c>
      <c r="DB88" s="36" t="s">
        <v>291</v>
      </c>
      <c r="DC88" s="8"/>
      <c r="DD88" s="8"/>
      <c r="DE88" s="8"/>
      <c r="DF88" s="12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7" t="s">
        <v>83</v>
      </c>
      <c r="EA88" s="7" t="s">
        <v>83</v>
      </c>
      <c r="EB88" s="7" t="s">
        <v>83</v>
      </c>
      <c r="EC88" s="6">
        <v>190</v>
      </c>
      <c r="ED88" s="6">
        <v>462</v>
      </c>
      <c r="EE88" s="6">
        <v>60</v>
      </c>
      <c r="EF88" s="6">
        <v>163</v>
      </c>
      <c r="EG88" s="6">
        <f t="shared" si="28"/>
        <v>875</v>
      </c>
      <c r="EH88" s="10" t="s">
        <v>196</v>
      </c>
      <c r="EI88" s="6"/>
      <c r="EJ88" s="7" t="s">
        <v>197</v>
      </c>
      <c r="EK88" s="6">
        <f t="shared" si="29"/>
        <v>875</v>
      </c>
      <c r="EL88" s="6">
        <f t="shared" si="30"/>
        <v>163</v>
      </c>
      <c r="EM88" s="6">
        <f>EE88</f>
        <v>60</v>
      </c>
      <c r="EN88" s="6">
        <f t="shared" si="39"/>
        <v>462</v>
      </c>
      <c r="EO88" s="6">
        <f t="shared" si="32"/>
        <v>190</v>
      </c>
      <c r="EP88" s="7" t="s">
        <v>83</v>
      </c>
      <c r="EQ88" s="11" t="s">
        <v>83</v>
      </c>
      <c r="ER88" s="11" t="s">
        <v>83</v>
      </c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</row>
    <row r="89" spans="2:21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3"/>
      <c r="R89" s="8"/>
      <c r="S89" s="8"/>
      <c r="T89" s="103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9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66">
        <f>BV82/$CC82*100</f>
        <v>15.101289134438305</v>
      </c>
      <c r="BW89" s="68">
        <f t="shared" si="36"/>
        <v>5.3406998158379375</v>
      </c>
      <c r="BX89" s="68">
        <f t="shared" si="36"/>
        <v>2.3941068139963169</v>
      </c>
      <c r="BY89" s="68">
        <f t="shared" si="36"/>
        <v>7.9189686924493561</v>
      </c>
      <c r="BZ89" s="68">
        <f t="shared" si="36"/>
        <v>22.283609576427256</v>
      </c>
      <c r="CA89" s="68">
        <f t="shared" si="36"/>
        <v>18.232044198895029</v>
      </c>
      <c r="CB89" s="68">
        <f t="shared" si="36"/>
        <v>28.729281767955801</v>
      </c>
      <c r="CC89" s="68">
        <f>SUM(BV89:CB89)</f>
        <v>100</v>
      </c>
      <c r="CD89" s="36" t="s">
        <v>166</v>
      </c>
      <c r="CE89" s="8"/>
      <c r="CF89" s="11" t="s">
        <v>76</v>
      </c>
      <c r="CG89" s="68">
        <f>SUM(CH89:CN89)</f>
        <v>100</v>
      </c>
      <c r="CH89" s="68">
        <f t="shared" si="37"/>
        <v>28.729281767955801</v>
      </c>
      <c r="CI89" s="68">
        <f t="shared" si="37"/>
        <v>18.232044198895029</v>
      </c>
      <c r="CJ89" s="68">
        <f t="shared" si="37"/>
        <v>22.283609576427256</v>
      </c>
      <c r="CK89" s="68">
        <f t="shared" si="37"/>
        <v>7.9189686924493561</v>
      </c>
      <c r="CL89" s="68">
        <f t="shared" si="37"/>
        <v>2.3941068139963169</v>
      </c>
      <c r="CM89" s="68">
        <f t="shared" si="37"/>
        <v>5.3406998158379375</v>
      </c>
      <c r="CN89" s="68">
        <f>CN82/$CG82*100</f>
        <v>15.101289134438305</v>
      </c>
      <c r="CO89" s="68"/>
      <c r="CP89" s="68"/>
      <c r="CQ89" s="39"/>
      <c r="CR89" s="8"/>
      <c r="CS89" s="7" t="s">
        <v>83</v>
      </c>
      <c r="CT89" s="6" t="e">
        <f>#REF!</f>
        <v>#REF!</v>
      </c>
      <c r="CU89" s="6" t="e">
        <f>#REF!</f>
        <v>#REF!</v>
      </c>
      <c r="CV89" s="51" t="e">
        <f t="shared" si="35"/>
        <v>#REF!</v>
      </c>
      <c r="CW89" s="8"/>
      <c r="CX89" s="8"/>
      <c r="CY89" s="6" t="e">
        <f>#REF!</f>
        <v>#REF!</v>
      </c>
      <c r="CZ89" s="6" t="e">
        <f>$CS$30</f>
        <v>#REF!</v>
      </c>
      <c r="DA89" s="6" t="e">
        <f>CV30</f>
        <v>#REF!</v>
      </c>
      <c r="DB89" s="36" t="s">
        <v>292</v>
      </c>
      <c r="DC89" s="8"/>
      <c r="DD89" s="8"/>
      <c r="DE89" s="8"/>
      <c r="DF89" s="12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7" t="s">
        <v>83</v>
      </c>
      <c r="EA89" s="7" t="s">
        <v>257</v>
      </c>
      <c r="EB89" s="7" t="s">
        <v>83</v>
      </c>
      <c r="EC89" s="6">
        <v>88</v>
      </c>
      <c r="ED89" s="6">
        <v>247</v>
      </c>
      <c r="EE89" s="7" t="s">
        <v>83</v>
      </c>
      <c r="EF89" s="6">
        <v>154</v>
      </c>
      <c r="EG89" s="6">
        <f t="shared" si="28"/>
        <v>489</v>
      </c>
      <c r="EH89" s="10" t="s">
        <v>198</v>
      </c>
      <c r="EI89" s="6"/>
      <c r="EJ89" s="7" t="s">
        <v>199</v>
      </c>
      <c r="EK89" s="6">
        <f t="shared" si="29"/>
        <v>489</v>
      </c>
      <c r="EL89" s="6">
        <f t="shared" si="30"/>
        <v>154</v>
      </c>
      <c r="EM89" s="7" t="s">
        <v>83</v>
      </c>
      <c r="EN89" s="6">
        <f t="shared" si="39"/>
        <v>247</v>
      </c>
      <c r="EO89" s="6">
        <f t="shared" si="32"/>
        <v>88</v>
      </c>
      <c r="EP89" s="7" t="s">
        <v>83</v>
      </c>
      <c r="EQ89" s="11" t="s">
        <v>83</v>
      </c>
      <c r="ER89" s="11" t="s">
        <v>83</v>
      </c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</row>
    <row r="90" spans="2:21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3"/>
      <c r="R90" s="8"/>
      <c r="S90" s="8"/>
      <c r="T90" s="103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9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66" t="s">
        <v>206</v>
      </c>
      <c r="BW90" s="68">
        <f t="shared" si="36"/>
        <v>11.463414634146343</v>
      </c>
      <c r="BX90" s="68">
        <f t="shared" si="36"/>
        <v>13.170731707317074</v>
      </c>
      <c r="BY90" s="68">
        <f t="shared" si="36"/>
        <v>26.585365853658537</v>
      </c>
      <c r="BZ90" s="68">
        <f t="shared" si="36"/>
        <v>20.243902439024392</v>
      </c>
      <c r="CA90" s="68">
        <f t="shared" si="36"/>
        <v>3.7804878048780486</v>
      </c>
      <c r="CB90" s="68">
        <f t="shared" si="36"/>
        <v>24.756097560975611</v>
      </c>
      <c r="CC90" s="68">
        <f>SUM(BV90:CB90)</f>
        <v>100</v>
      </c>
      <c r="CD90" s="36" t="s">
        <v>176</v>
      </c>
      <c r="CE90" s="8"/>
      <c r="CF90" s="7" t="s">
        <v>77</v>
      </c>
      <c r="CG90" s="68">
        <f>SUM(CH90:CN90)</f>
        <v>100.00000000000001</v>
      </c>
      <c r="CH90" s="68">
        <f t="shared" si="37"/>
        <v>24.756097560975611</v>
      </c>
      <c r="CI90" s="68">
        <f t="shared" si="37"/>
        <v>3.7804878048780486</v>
      </c>
      <c r="CJ90" s="68">
        <f t="shared" si="37"/>
        <v>20.243902439024392</v>
      </c>
      <c r="CK90" s="68">
        <f t="shared" si="37"/>
        <v>26.585365853658537</v>
      </c>
      <c r="CL90" s="68">
        <f t="shared" si="37"/>
        <v>13.170731707317074</v>
      </c>
      <c r="CM90" s="68">
        <f t="shared" si="37"/>
        <v>11.463414634146343</v>
      </c>
      <c r="CN90" s="69" t="s">
        <v>83</v>
      </c>
      <c r="CO90" s="69"/>
      <c r="CP90" s="69"/>
      <c r="CQ90" s="37"/>
      <c r="CR90" s="8"/>
      <c r="CS90" s="6" t="e">
        <f>#REF!</f>
        <v>#REF!</v>
      </c>
      <c r="CT90" s="6" t="e">
        <f>#REF!</f>
        <v>#REF!</v>
      </c>
      <c r="CU90" s="6" t="e">
        <f>#REF!</f>
        <v>#REF!</v>
      </c>
      <c r="CV90" s="51" t="e">
        <f t="shared" si="35"/>
        <v>#REF!</v>
      </c>
      <c r="CW90" s="51">
        <f>'[1]T507-512'!$DA$25</f>
        <v>80</v>
      </c>
      <c r="CX90" s="8"/>
      <c r="CY90" s="6" t="e">
        <f>#REF!</f>
        <v>#REF!</v>
      </c>
      <c r="CZ90" s="6" t="e">
        <f>$CS$31</f>
        <v>#REF!</v>
      </c>
      <c r="DA90" s="6" t="e">
        <f>CV31</f>
        <v>#REF!</v>
      </c>
      <c r="DB90" s="36" t="s">
        <v>283</v>
      </c>
      <c r="DC90" s="8"/>
      <c r="DD90" s="8"/>
      <c r="DE90" s="8"/>
      <c r="DF90" s="12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7" t="s">
        <v>83</v>
      </c>
      <c r="EA90" s="6">
        <f>EA91+EA92</f>
        <v>179</v>
      </c>
      <c r="EB90" s="6">
        <f>EB91+EB92</f>
        <v>32</v>
      </c>
      <c r="EC90" s="7" t="s">
        <v>257</v>
      </c>
      <c r="ED90" s="6">
        <f>ED91+ED92</f>
        <v>548</v>
      </c>
      <c r="EE90" s="6">
        <f>EE91+EE92</f>
        <v>154</v>
      </c>
      <c r="EF90" s="6">
        <f>EF91+EF92</f>
        <v>499</v>
      </c>
      <c r="EG90" s="6">
        <f t="shared" si="28"/>
        <v>1412</v>
      </c>
      <c r="EH90" s="10" t="s">
        <v>200</v>
      </c>
      <c r="EI90" s="6"/>
      <c r="EJ90" s="7" t="s">
        <v>201</v>
      </c>
      <c r="EK90" s="6">
        <f t="shared" si="29"/>
        <v>1412</v>
      </c>
      <c r="EL90" s="6">
        <f t="shared" si="30"/>
        <v>499</v>
      </c>
      <c r="EM90" s="6">
        <f>EE90</f>
        <v>154</v>
      </c>
      <c r="EN90" s="6">
        <f t="shared" si="39"/>
        <v>548</v>
      </c>
      <c r="EO90" s="7" t="s">
        <v>83</v>
      </c>
      <c r="EP90" s="6">
        <f>EB90</f>
        <v>32</v>
      </c>
      <c r="EQ90" s="51">
        <f t="shared" ref="EQ90:EQ96" si="40">EA90</f>
        <v>179</v>
      </c>
      <c r="ER90" s="11" t="s">
        <v>83</v>
      </c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</row>
    <row r="91" spans="2:21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3"/>
      <c r="R91" s="8"/>
      <c r="S91" s="8"/>
      <c r="T91" s="103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9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12"/>
      <c r="BW91" s="8"/>
      <c r="BX91" s="8"/>
      <c r="BY91" s="8"/>
      <c r="BZ91" s="8"/>
      <c r="CA91" s="8"/>
      <c r="CB91" s="8"/>
      <c r="CC91" s="8"/>
      <c r="CD91" s="12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9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12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7" t="s">
        <v>83</v>
      </c>
      <c r="EA91" s="6">
        <v>119</v>
      </c>
      <c r="EB91" s="7" t="s">
        <v>83</v>
      </c>
      <c r="EC91" s="7" t="s">
        <v>83</v>
      </c>
      <c r="ED91" s="6">
        <v>231</v>
      </c>
      <c r="EE91" s="6">
        <v>154</v>
      </c>
      <c r="EF91" s="6">
        <v>247</v>
      </c>
      <c r="EG91" s="6">
        <f t="shared" si="28"/>
        <v>751</v>
      </c>
      <c r="EH91" s="10" t="s">
        <v>293</v>
      </c>
      <c r="EI91" s="6"/>
      <c r="EJ91" s="7" t="s">
        <v>203</v>
      </c>
      <c r="EK91" s="6">
        <f t="shared" si="29"/>
        <v>751</v>
      </c>
      <c r="EL91" s="6">
        <f t="shared" si="30"/>
        <v>247</v>
      </c>
      <c r="EM91" s="6">
        <f>EE91</f>
        <v>154</v>
      </c>
      <c r="EN91" s="6">
        <f t="shared" si="39"/>
        <v>231</v>
      </c>
      <c r="EO91" s="7" t="s">
        <v>83</v>
      </c>
      <c r="EP91" s="7" t="s">
        <v>83</v>
      </c>
      <c r="EQ91" s="51">
        <f t="shared" si="40"/>
        <v>119</v>
      </c>
      <c r="ER91" s="11" t="s">
        <v>83</v>
      </c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</row>
    <row r="92" spans="2:21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3"/>
      <c r="R92" s="8"/>
      <c r="S92" s="8"/>
      <c r="T92" s="103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9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66" t="e">
        <f t="shared" ref="BV92:CC92" si="41">SUM(BV93:BV96)</f>
        <v>#REF!</v>
      </c>
      <c r="BW92" s="68" t="e">
        <f t="shared" si="41"/>
        <v>#REF!</v>
      </c>
      <c r="BX92" s="68" t="e">
        <f t="shared" si="41"/>
        <v>#REF!</v>
      </c>
      <c r="BY92" s="68" t="e">
        <f t="shared" si="41"/>
        <v>#REF!</v>
      </c>
      <c r="BZ92" s="68" t="e">
        <f t="shared" si="41"/>
        <v>#REF!</v>
      </c>
      <c r="CA92" s="68" t="e">
        <f t="shared" si="41"/>
        <v>#REF!</v>
      </c>
      <c r="CB92" s="68" t="e">
        <f t="shared" si="41"/>
        <v>#REF!</v>
      </c>
      <c r="CC92" s="68" t="e">
        <f t="shared" si="41"/>
        <v>#REF!</v>
      </c>
      <c r="CD92" s="10" t="s">
        <v>73</v>
      </c>
      <c r="CE92" s="8"/>
      <c r="CF92" s="11" t="s">
        <v>74</v>
      </c>
      <c r="CG92" s="68" t="e">
        <f>CC92</f>
        <v>#REF!</v>
      </c>
      <c r="CH92" s="68" t="e">
        <f>CB92</f>
        <v>#REF!</v>
      </c>
      <c r="CI92" s="68" t="e">
        <f>CA92</f>
        <v>#REF!</v>
      </c>
      <c r="CJ92" s="68" t="e">
        <f>BZ92</f>
        <v>#REF!</v>
      </c>
      <c r="CK92" s="68" t="e">
        <f>BY92</f>
        <v>#REF!</v>
      </c>
      <c r="CL92" s="68" t="e">
        <f>BX92</f>
        <v>#REF!</v>
      </c>
      <c r="CM92" s="68" t="e">
        <f>BW92</f>
        <v>#REF!</v>
      </c>
      <c r="CN92" s="68" t="e">
        <f>BV92</f>
        <v>#REF!</v>
      </c>
      <c r="CO92" s="68"/>
      <c r="CP92" s="68"/>
      <c r="CQ92" s="39"/>
      <c r="CR92" s="8"/>
      <c r="CS92" s="68" t="e">
        <f>SUM(CS93:CS99)</f>
        <v>#REF!</v>
      </c>
      <c r="CT92" s="68" t="e">
        <f>SUM(CT93:CT99)</f>
        <v>#REF!</v>
      </c>
      <c r="CU92" s="68" t="e">
        <f>SUM(CU93:CU99)</f>
        <v>#REF!</v>
      </c>
      <c r="CV92" s="68" t="e">
        <f>SUM(CV93:CV99)</f>
        <v>#REF!</v>
      </c>
      <c r="CW92" s="8"/>
      <c r="CX92" s="8"/>
      <c r="CY92" s="68" t="e">
        <f>SUM(CY93:CY99)</f>
        <v>#REF!</v>
      </c>
      <c r="CZ92" s="68" t="e">
        <f>SUM(CZ93:CZ99)</f>
        <v>#REF!</v>
      </c>
      <c r="DA92" s="68" t="e">
        <f>SUM(DA93:DA99)</f>
        <v>#REF!</v>
      </c>
      <c r="DB92" s="11" t="s">
        <v>73</v>
      </c>
      <c r="DC92" s="8"/>
      <c r="DD92" s="8"/>
      <c r="DE92" s="8"/>
      <c r="DF92" s="12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7" t="s">
        <v>83</v>
      </c>
      <c r="EA92" s="6">
        <v>60</v>
      </c>
      <c r="EB92" s="6">
        <v>32</v>
      </c>
      <c r="EC92" s="7" t="s">
        <v>83</v>
      </c>
      <c r="ED92" s="6">
        <v>317</v>
      </c>
      <c r="EE92" s="7" t="s">
        <v>83</v>
      </c>
      <c r="EF92" s="6">
        <v>252</v>
      </c>
      <c r="EG92" s="6">
        <f t="shared" si="28"/>
        <v>661</v>
      </c>
      <c r="EH92" s="10" t="s">
        <v>204</v>
      </c>
      <c r="EI92" s="6"/>
      <c r="EJ92" s="7" t="s">
        <v>205</v>
      </c>
      <c r="EK92" s="6">
        <f t="shared" si="29"/>
        <v>661</v>
      </c>
      <c r="EL92" s="6">
        <f t="shared" si="30"/>
        <v>252</v>
      </c>
      <c r="EM92" s="7" t="s">
        <v>83</v>
      </c>
      <c r="EN92" s="6">
        <f t="shared" si="39"/>
        <v>317</v>
      </c>
      <c r="EO92" s="7" t="s">
        <v>83</v>
      </c>
      <c r="EP92" s="6">
        <f>EB92</f>
        <v>32</v>
      </c>
      <c r="EQ92" s="51">
        <f t="shared" si="40"/>
        <v>60</v>
      </c>
      <c r="ER92" s="11" t="s">
        <v>83</v>
      </c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</row>
    <row r="93" spans="2:21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3"/>
      <c r="R93" s="8"/>
      <c r="S93" s="8"/>
      <c r="T93" s="103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9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69" t="s">
        <v>83</v>
      </c>
      <c r="BW93" s="68" t="e">
        <f>BW80/#REF!*100</f>
        <v>#REF!</v>
      </c>
      <c r="BX93" s="68" t="e">
        <f>BX80/#REF!*100</f>
        <v>#REF!</v>
      </c>
      <c r="BY93" s="68" t="e">
        <f>BY80/#REF!*100</f>
        <v>#REF!</v>
      </c>
      <c r="BZ93" s="68" t="e">
        <f>BZ80/#REF!*100</f>
        <v>#REF!</v>
      </c>
      <c r="CA93" s="68" t="e">
        <f>CA80/#REF!*100</f>
        <v>#REF!</v>
      </c>
      <c r="CB93" s="68" t="e">
        <f>CB80/#REF!*100</f>
        <v>#REF!</v>
      </c>
      <c r="CC93" s="68" t="e">
        <f>CC80/#REF!*100</f>
        <v>#REF!</v>
      </c>
      <c r="CD93" s="36" t="s">
        <v>147</v>
      </c>
      <c r="CE93" s="8"/>
      <c r="CF93" s="11" t="s">
        <v>144</v>
      </c>
      <c r="CG93" s="68" t="e">
        <f>CC93</f>
        <v>#REF!</v>
      </c>
      <c r="CH93" s="68" t="e">
        <f>CB93</f>
        <v>#REF!</v>
      </c>
      <c r="CI93" s="68" t="e">
        <f>CA93</f>
        <v>#REF!</v>
      </c>
      <c r="CJ93" s="68" t="e">
        <f>BZ93</f>
        <v>#REF!</v>
      </c>
      <c r="CK93" s="68" t="e">
        <f>BY93</f>
        <v>#REF!</v>
      </c>
      <c r="CL93" s="68" t="e">
        <f>BX93</f>
        <v>#REF!</v>
      </c>
      <c r="CM93" s="68" t="e">
        <f>BW93</f>
        <v>#REF!</v>
      </c>
      <c r="CN93" s="69" t="s">
        <v>83</v>
      </c>
      <c r="CO93" s="69"/>
      <c r="CP93" s="69"/>
      <c r="CQ93" s="37"/>
      <c r="CR93" s="8"/>
      <c r="CS93" s="68" t="e">
        <f t="shared" ref="CS93:CV99" si="42">CS84/CS$83*100</f>
        <v>#REF!</v>
      </c>
      <c r="CT93" s="68" t="e">
        <f t="shared" si="42"/>
        <v>#REF!</v>
      </c>
      <c r="CU93" s="68" t="e">
        <f t="shared" si="42"/>
        <v>#REF!</v>
      </c>
      <c r="CV93" s="68" t="e">
        <f t="shared" si="42"/>
        <v>#REF!</v>
      </c>
      <c r="CW93" s="8"/>
      <c r="CX93" s="8"/>
      <c r="CY93" s="68" t="e">
        <f t="shared" ref="CY93:DA99" si="43">CY84/CY$83*100</f>
        <v>#REF!</v>
      </c>
      <c r="CZ93" s="68" t="e">
        <f t="shared" si="43"/>
        <v>#REF!</v>
      </c>
      <c r="DA93" s="68" t="e">
        <f t="shared" si="43"/>
        <v>#REF!</v>
      </c>
      <c r="DB93" s="36" t="s">
        <v>269</v>
      </c>
      <c r="DC93" s="8"/>
      <c r="DD93" s="8"/>
      <c r="DE93" s="8"/>
      <c r="DF93" s="12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6">
        <f t="shared" ref="DZ93:EF93" si="44">DZ94+DZ95+DZ96</f>
        <v>160</v>
      </c>
      <c r="EA93" s="6">
        <f t="shared" si="44"/>
        <v>212</v>
      </c>
      <c r="EB93" s="6">
        <f t="shared" si="44"/>
        <v>201</v>
      </c>
      <c r="EC93" s="6">
        <f t="shared" si="44"/>
        <v>258</v>
      </c>
      <c r="ED93" s="6">
        <f t="shared" si="44"/>
        <v>631</v>
      </c>
      <c r="EE93" s="6">
        <f t="shared" si="44"/>
        <v>402</v>
      </c>
      <c r="EF93" s="6">
        <f t="shared" si="44"/>
        <v>692</v>
      </c>
      <c r="EG93" s="6">
        <f t="shared" si="28"/>
        <v>2556</v>
      </c>
      <c r="EH93" s="10" t="s">
        <v>207</v>
      </c>
      <c r="EI93" s="6"/>
      <c r="EJ93" s="7" t="s">
        <v>208</v>
      </c>
      <c r="EK93" s="6">
        <f t="shared" si="29"/>
        <v>2556</v>
      </c>
      <c r="EL93" s="6">
        <f t="shared" si="30"/>
        <v>692</v>
      </c>
      <c r="EM93" s="6">
        <f>EE93</f>
        <v>402</v>
      </c>
      <c r="EN93" s="6">
        <f t="shared" si="39"/>
        <v>631</v>
      </c>
      <c r="EO93" s="6">
        <f>EC93</f>
        <v>258</v>
      </c>
      <c r="EP93" s="6">
        <f>EB93</f>
        <v>201</v>
      </c>
      <c r="EQ93" s="51">
        <f t="shared" si="40"/>
        <v>212</v>
      </c>
      <c r="ER93" s="51">
        <f>DZ93</f>
        <v>160</v>
      </c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</row>
    <row r="94" spans="2:21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3"/>
      <c r="R94" s="8"/>
      <c r="S94" s="8"/>
      <c r="T94" s="103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9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68" t="e">
        <f>BV81/#REF!*100</f>
        <v>#REF!</v>
      </c>
      <c r="BW94" s="68" t="e">
        <f>BW81/#REF!*100</f>
        <v>#REF!</v>
      </c>
      <c r="BX94" s="68" t="e">
        <f>BX81/#REF!*100</f>
        <v>#REF!</v>
      </c>
      <c r="BY94" s="68" t="e">
        <f>BY81/#REF!*100</f>
        <v>#REF!</v>
      </c>
      <c r="BZ94" s="68" t="e">
        <f>BZ81/#REF!*100</f>
        <v>#REF!</v>
      </c>
      <c r="CA94" s="68" t="e">
        <f>CA81/#REF!*100</f>
        <v>#REF!</v>
      </c>
      <c r="CB94" s="68" t="e">
        <f>CB81/#REF!*100</f>
        <v>#REF!</v>
      </c>
      <c r="CC94" s="68" t="e">
        <f>CC81/#REF!*100</f>
        <v>#REF!</v>
      </c>
      <c r="CD94" s="36" t="s">
        <v>157</v>
      </c>
      <c r="CE94" s="8"/>
      <c r="CF94" s="11" t="s">
        <v>148</v>
      </c>
      <c r="CG94" s="68" t="e">
        <f>CC94</f>
        <v>#REF!</v>
      </c>
      <c r="CH94" s="68" t="e">
        <f>CB94</f>
        <v>#REF!</v>
      </c>
      <c r="CI94" s="68" t="e">
        <f>CA94</f>
        <v>#REF!</v>
      </c>
      <c r="CJ94" s="68" t="e">
        <f>BZ94</f>
        <v>#REF!</v>
      </c>
      <c r="CK94" s="68" t="e">
        <f>BY94</f>
        <v>#REF!</v>
      </c>
      <c r="CL94" s="68" t="e">
        <f>BX94</f>
        <v>#REF!</v>
      </c>
      <c r="CM94" s="68" t="e">
        <f>BW94</f>
        <v>#REF!</v>
      </c>
      <c r="CN94" s="68" t="e">
        <f>BV94</f>
        <v>#REF!</v>
      </c>
      <c r="CO94" s="68"/>
      <c r="CP94" s="68"/>
      <c r="CQ94" s="39"/>
      <c r="CR94" s="8"/>
      <c r="CS94" s="68" t="e">
        <f t="shared" si="42"/>
        <v>#REF!</v>
      </c>
      <c r="CT94" s="68" t="e">
        <f t="shared" si="42"/>
        <v>#REF!</v>
      </c>
      <c r="CU94" s="68" t="e">
        <f t="shared" si="42"/>
        <v>#REF!</v>
      </c>
      <c r="CV94" s="68" t="e">
        <f t="shared" si="42"/>
        <v>#REF!</v>
      </c>
      <c r="CW94" s="8"/>
      <c r="CX94" s="8"/>
      <c r="CY94" s="68" t="e">
        <f t="shared" si="43"/>
        <v>#REF!</v>
      </c>
      <c r="CZ94" s="68" t="e">
        <f t="shared" si="43"/>
        <v>#REF!</v>
      </c>
      <c r="DA94" s="68" t="e">
        <f t="shared" si="43"/>
        <v>#REF!</v>
      </c>
      <c r="DB94" s="36" t="s">
        <v>289</v>
      </c>
      <c r="DC94" s="8"/>
      <c r="DD94" s="8"/>
      <c r="DE94" s="8"/>
      <c r="DF94" s="12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6">
        <v>20</v>
      </c>
      <c r="EA94" s="6">
        <v>58</v>
      </c>
      <c r="EB94" s="6">
        <v>164</v>
      </c>
      <c r="EC94" s="6">
        <v>64</v>
      </c>
      <c r="ED94" s="6">
        <v>166</v>
      </c>
      <c r="EE94" s="6">
        <v>176</v>
      </c>
      <c r="EF94" s="6">
        <v>168</v>
      </c>
      <c r="EG94" s="6">
        <f t="shared" si="28"/>
        <v>816</v>
      </c>
      <c r="EH94" s="10" t="s">
        <v>209</v>
      </c>
      <c r="EI94" s="6"/>
      <c r="EJ94" s="7" t="s">
        <v>210</v>
      </c>
      <c r="EK94" s="6">
        <f t="shared" si="29"/>
        <v>816</v>
      </c>
      <c r="EL94" s="6">
        <f t="shared" si="30"/>
        <v>168</v>
      </c>
      <c r="EM94" s="6">
        <f>EE94</f>
        <v>176</v>
      </c>
      <c r="EN94" s="6">
        <f t="shared" si="39"/>
        <v>166</v>
      </c>
      <c r="EO94" s="6">
        <f>EC94</f>
        <v>64</v>
      </c>
      <c r="EP94" s="6">
        <f>EB94</f>
        <v>164</v>
      </c>
      <c r="EQ94" s="51">
        <f t="shared" si="40"/>
        <v>58</v>
      </c>
      <c r="ER94" s="51">
        <f>DZ94</f>
        <v>20</v>
      </c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</row>
    <row r="95" spans="2:21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3"/>
      <c r="R95" s="8"/>
      <c r="S95" s="8"/>
      <c r="T95" s="103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68" t="e">
        <f>BV82/#REF!*100</f>
        <v>#REF!</v>
      </c>
      <c r="BW95" s="68" t="e">
        <f>BW82/#REF!*100</f>
        <v>#REF!</v>
      </c>
      <c r="BX95" s="68" t="e">
        <f>BX82/#REF!*100</f>
        <v>#REF!</v>
      </c>
      <c r="BY95" s="68" t="e">
        <f>BY82/#REF!*100</f>
        <v>#REF!</v>
      </c>
      <c r="BZ95" s="68" t="e">
        <f>BZ82/#REF!*100</f>
        <v>#REF!</v>
      </c>
      <c r="CA95" s="68" t="e">
        <f>CA82/#REF!*100</f>
        <v>#REF!</v>
      </c>
      <c r="CB95" s="68" t="e">
        <f>CB82/#REF!*100</f>
        <v>#REF!</v>
      </c>
      <c r="CC95" s="68" t="e">
        <f>CC82/#REF!*100</f>
        <v>#REF!</v>
      </c>
      <c r="CD95" s="36" t="s">
        <v>166</v>
      </c>
      <c r="CE95" s="8"/>
      <c r="CF95" s="11" t="s">
        <v>76</v>
      </c>
      <c r="CG95" s="68" t="e">
        <f>CC95</f>
        <v>#REF!</v>
      </c>
      <c r="CH95" s="68" t="e">
        <f>CB95</f>
        <v>#REF!</v>
      </c>
      <c r="CI95" s="68" t="e">
        <f>CA95</f>
        <v>#REF!</v>
      </c>
      <c r="CJ95" s="68" t="e">
        <f>BZ95</f>
        <v>#REF!</v>
      </c>
      <c r="CK95" s="68" t="e">
        <f>BY95</f>
        <v>#REF!</v>
      </c>
      <c r="CL95" s="68" t="e">
        <f>BX95</f>
        <v>#REF!</v>
      </c>
      <c r="CM95" s="68" t="e">
        <f>BW95</f>
        <v>#REF!</v>
      </c>
      <c r="CN95" s="68" t="e">
        <f>BV95</f>
        <v>#REF!</v>
      </c>
      <c r="CO95" s="68"/>
      <c r="CP95" s="68"/>
      <c r="CQ95" s="39"/>
      <c r="CR95" s="8"/>
      <c r="CS95" s="68" t="e">
        <f t="shared" si="42"/>
        <v>#REF!</v>
      </c>
      <c r="CT95" s="68" t="e">
        <f t="shared" si="42"/>
        <v>#REF!</v>
      </c>
      <c r="CU95" s="68" t="e">
        <f t="shared" si="42"/>
        <v>#REF!</v>
      </c>
      <c r="CV95" s="68" t="e">
        <f t="shared" si="42"/>
        <v>#REF!</v>
      </c>
      <c r="CW95" s="8"/>
      <c r="CX95" s="8"/>
      <c r="CY95" s="68" t="e">
        <f t="shared" si="43"/>
        <v>#REF!</v>
      </c>
      <c r="CZ95" s="68" t="e">
        <f t="shared" si="43"/>
        <v>#REF!</v>
      </c>
      <c r="DA95" s="68" t="e">
        <f t="shared" si="43"/>
        <v>#REF!</v>
      </c>
      <c r="DB95" s="36" t="s">
        <v>272</v>
      </c>
      <c r="DC95" s="8"/>
      <c r="DD95" s="8"/>
      <c r="DE95" s="8"/>
      <c r="DF95" s="12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6">
        <v>54</v>
      </c>
      <c r="EA95" s="6">
        <v>86</v>
      </c>
      <c r="EB95" s="7" t="s">
        <v>83</v>
      </c>
      <c r="EC95" s="6">
        <v>73</v>
      </c>
      <c r="ED95" s="6">
        <v>160</v>
      </c>
      <c r="EE95" s="6">
        <v>164</v>
      </c>
      <c r="EF95" s="6">
        <v>295</v>
      </c>
      <c r="EG95" s="6">
        <f t="shared" si="28"/>
        <v>832</v>
      </c>
      <c r="EH95" s="10" t="s">
        <v>211</v>
      </c>
      <c r="EI95" s="6"/>
      <c r="EJ95" s="7" t="s">
        <v>212</v>
      </c>
      <c r="EK95" s="6">
        <f t="shared" si="29"/>
        <v>832</v>
      </c>
      <c r="EL95" s="6">
        <f t="shared" si="30"/>
        <v>295</v>
      </c>
      <c r="EM95" s="6">
        <f>EE95</f>
        <v>164</v>
      </c>
      <c r="EN95" s="6">
        <f t="shared" si="39"/>
        <v>160</v>
      </c>
      <c r="EO95" s="6">
        <f>EC95</f>
        <v>73</v>
      </c>
      <c r="EP95" s="7" t="s">
        <v>83</v>
      </c>
      <c r="EQ95" s="51">
        <f t="shared" si="40"/>
        <v>86</v>
      </c>
      <c r="ER95" s="51">
        <f>DZ95</f>
        <v>54</v>
      </c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</row>
    <row r="96" spans="2:21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3"/>
      <c r="R96" s="8"/>
      <c r="S96" s="8"/>
      <c r="T96" s="103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9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69" t="s">
        <v>83</v>
      </c>
      <c r="BW96" s="68" t="e">
        <f>BW83/#REF!*100</f>
        <v>#REF!</v>
      </c>
      <c r="BX96" s="68" t="e">
        <f>BX83/#REF!*100</f>
        <v>#REF!</v>
      </c>
      <c r="BY96" s="68" t="e">
        <f>BY83/#REF!*100</f>
        <v>#REF!</v>
      </c>
      <c r="BZ96" s="68" t="e">
        <f>BZ83/#REF!*100</f>
        <v>#REF!</v>
      </c>
      <c r="CA96" s="68" t="e">
        <f>CA83/#REF!*100</f>
        <v>#REF!</v>
      </c>
      <c r="CB96" s="68" t="e">
        <f>CB83/#REF!*100</f>
        <v>#REF!</v>
      </c>
      <c r="CC96" s="68" t="e">
        <f>CC83/#REF!*100</f>
        <v>#REF!</v>
      </c>
      <c r="CD96" s="36" t="s">
        <v>176</v>
      </c>
      <c r="CE96" s="8"/>
      <c r="CF96" s="7" t="s">
        <v>77</v>
      </c>
      <c r="CG96" s="68" t="e">
        <f>CC96</f>
        <v>#REF!</v>
      </c>
      <c r="CH96" s="68" t="e">
        <f>CB96</f>
        <v>#REF!</v>
      </c>
      <c r="CI96" s="68" t="e">
        <f>CA96</f>
        <v>#REF!</v>
      </c>
      <c r="CJ96" s="68" t="e">
        <f>BZ96</f>
        <v>#REF!</v>
      </c>
      <c r="CK96" s="68" t="e">
        <f>BY96</f>
        <v>#REF!</v>
      </c>
      <c r="CL96" s="68" t="e">
        <f>BX96</f>
        <v>#REF!</v>
      </c>
      <c r="CM96" s="68" t="e">
        <f>BW96</f>
        <v>#REF!</v>
      </c>
      <c r="CN96" s="69" t="s">
        <v>83</v>
      </c>
      <c r="CO96" s="69"/>
      <c r="CP96" s="69"/>
      <c r="CQ96" s="37"/>
      <c r="CR96" s="8"/>
      <c r="CS96" s="68" t="e">
        <f t="shared" si="42"/>
        <v>#REF!</v>
      </c>
      <c r="CT96" s="68" t="e">
        <f t="shared" si="42"/>
        <v>#REF!</v>
      </c>
      <c r="CU96" s="68" t="e">
        <f t="shared" si="42"/>
        <v>#REF!</v>
      </c>
      <c r="CV96" s="68" t="e">
        <f t="shared" si="42"/>
        <v>#REF!</v>
      </c>
      <c r="CW96" s="8"/>
      <c r="CX96" s="8"/>
      <c r="CY96" s="68" t="e">
        <f t="shared" si="43"/>
        <v>#REF!</v>
      </c>
      <c r="CZ96" s="68" t="e">
        <f t="shared" si="43"/>
        <v>#REF!</v>
      </c>
      <c r="DA96" s="68" t="e">
        <f t="shared" si="43"/>
        <v>#REF!</v>
      </c>
      <c r="DB96" s="36" t="s">
        <v>290</v>
      </c>
      <c r="DC96" s="8"/>
      <c r="DD96" s="8"/>
      <c r="DE96" s="8"/>
      <c r="DF96" s="12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6">
        <v>86</v>
      </c>
      <c r="EA96" s="6">
        <v>68</v>
      </c>
      <c r="EB96" s="6">
        <v>37</v>
      </c>
      <c r="EC96" s="6">
        <v>121</v>
      </c>
      <c r="ED96" s="6">
        <v>305</v>
      </c>
      <c r="EE96" s="6">
        <v>62</v>
      </c>
      <c r="EF96" s="6">
        <v>229</v>
      </c>
      <c r="EG96" s="6">
        <f t="shared" si="28"/>
        <v>908</v>
      </c>
      <c r="EH96" s="10" t="s">
        <v>213</v>
      </c>
      <c r="EI96" s="6"/>
      <c r="EJ96" s="7" t="s">
        <v>214</v>
      </c>
      <c r="EK96" s="6">
        <f t="shared" si="29"/>
        <v>908</v>
      </c>
      <c r="EL96" s="6">
        <f t="shared" si="30"/>
        <v>229</v>
      </c>
      <c r="EM96" s="6">
        <f>EE96</f>
        <v>62</v>
      </c>
      <c r="EN96" s="6">
        <f t="shared" si="39"/>
        <v>305</v>
      </c>
      <c r="EO96" s="6">
        <f>EC96</f>
        <v>121</v>
      </c>
      <c r="EP96" s="6">
        <f>EB96</f>
        <v>37</v>
      </c>
      <c r="EQ96" s="51">
        <f t="shared" si="40"/>
        <v>68</v>
      </c>
      <c r="ER96" s="51">
        <f>DZ96</f>
        <v>86</v>
      </c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</row>
    <row r="97" spans="2:21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3"/>
      <c r="R97" s="8"/>
      <c r="S97" s="8"/>
      <c r="T97" s="103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9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9"/>
      <c r="CR97" s="8"/>
      <c r="CS97" s="68" t="e">
        <f t="shared" si="42"/>
        <v>#REF!</v>
      </c>
      <c r="CT97" s="68" t="e">
        <f t="shared" si="42"/>
        <v>#REF!</v>
      </c>
      <c r="CU97" s="68" t="e">
        <f t="shared" si="42"/>
        <v>#REF!</v>
      </c>
      <c r="CV97" s="68" t="e">
        <f t="shared" si="42"/>
        <v>#REF!</v>
      </c>
      <c r="CW97" s="8"/>
      <c r="CX97" s="8"/>
      <c r="CY97" s="68" t="e">
        <f t="shared" si="43"/>
        <v>#REF!</v>
      </c>
      <c r="CZ97" s="68" t="e">
        <f t="shared" si="43"/>
        <v>#REF!</v>
      </c>
      <c r="DA97" s="68" t="e">
        <f t="shared" si="43"/>
        <v>#REF!</v>
      </c>
      <c r="DB97" s="36" t="s">
        <v>291</v>
      </c>
      <c r="DC97" s="8"/>
      <c r="DD97" s="8"/>
      <c r="DE97" s="8"/>
      <c r="DF97" s="12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7" t="s">
        <v>83</v>
      </c>
      <c r="EA97" s="7" t="s">
        <v>83</v>
      </c>
      <c r="EB97" s="7" t="s">
        <v>83</v>
      </c>
      <c r="EC97" s="7" t="s">
        <v>83</v>
      </c>
      <c r="ED97" s="7" t="s">
        <v>83</v>
      </c>
      <c r="EE97" s="7" t="s">
        <v>83</v>
      </c>
      <c r="EF97" s="6">
        <v>306</v>
      </c>
      <c r="EG97" s="6">
        <f t="shared" si="28"/>
        <v>306</v>
      </c>
      <c r="EH97" s="10" t="s">
        <v>217</v>
      </c>
      <c r="EI97" s="6"/>
      <c r="EJ97" s="7" t="s">
        <v>218</v>
      </c>
      <c r="EK97" s="6">
        <f t="shared" si="29"/>
        <v>306</v>
      </c>
      <c r="EL97" s="6">
        <f t="shared" si="30"/>
        <v>306</v>
      </c>
      <c r="EM97" s="7" t="s">
        <v>83</v>
      </c>
      <c r="EN97" s="7" t="s">
        <v>83</v>
      </c>
      <c r="EO97" s="7" t="s">
        <v>83</v>
      </c>
      <c r="EP97" s="7" t="s">
        <v>83</v>
      </c>
      <c r="EQ97" s="11" t="s">
        <v>83</v>
      </c>
      <c r="ER97" s="11" t="s">
        <v>83</v>
      </c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</row>
    <row r="98" spans="2:21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3"/>
      <c r="R98" s="8"/>
      <c r="S98" s="8"/>
      <c r="T98" s="103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9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11" t="s">
        <v>279</v>
      </c>
      <c r="BY98" s="8"/>
      <c r="BZ98" s="8"/>
      <c r="CA98" s="8"/>
      <c r="CB98" s="8"/>
      <c r="CC98" s="8"/>
      <c r="CD98" s="8"/>
      <c r="CE98" s="8"/>
      <c r="CF98" s="11" t="s">
        <v>280</v>
      </c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9"/>
      <c r="CR98" s="8"/>
      <c r="CS98" s="68" t="e">
        <f t="shared" si="42"/>
        <v>#REF!</v>
      </c>
      <c r="CT98" s="68" t="e">
        <f t="shared" si="42"/>
        <v>#REF!</v>
      </c>
      <c r="CU98" s="68" t="e">
        <f t="shared" si="42"/>
        <v>#REF!</v>
      </c>
      <c r="CV98" s="68" t="e">
        <f t="shared" si="42"/>
        <v>#REF!</v>
      </c>
      <c r="CW98" s="8"/>
      <c r="CX98" s="8"/>
      <c r="CY98" s="68" t="e">
        <f t="shared" si="43"/>
        <v>#REF!</v>
      </c>
      <c r="CZ98" s="68" t="e">
        <f t="shared" si="43"/>
        <v>#REF!</v>
      </c>
      <c r="DA98" s="68" t="e">
        <f t="shared" si="43"/>
        <v>#REF!</v>
      </c>
      <c r="DB98" s="36" t="s">
        <v>292</v>
      </c>
      <c r="DC98" s="8"/>
      <c r="DD98" s="8"/>
      <c r="DE98" s="8"/>
      <c r="DF98" s="12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7" t="s">
        <v>83</v>
      </c>
      <c r="EA98" s="6">
        <v>406</v>
      </c>
      <c r="EB98" s="7" t="s">
        <v>83</v>
      </c>
      <c r="EC98" s="7" t="s">
        <v>83</v>
      </c>
      <c r="ED98" s="6">
        <v>264</v>
      </c>
      <c r="EE98" s="6">
        <v>1331</v>
      </c>
      <c r="EF98" s="7" t="s">
        <v>83</v>
      </c>
      <c r="EG98" s="6">
        <f t="shared" si="28"/>
        <v>2001</v>
      </c>
      <c r="EH98" s="10" t="s">
        <v>222</v>
      </c>
      <c r="EI98" s="6"/>
      <c r="EJ98" s="7" t="s">
        <v>223</v>
      </c>
      <c r="EK98" s="6">
        <f t="shared" si="29"/>
        <v>2001</v>
      </c>
      <c r="EL98" s="7" t="s">
        <v>83</v>
      </c>
      <c r="EM98" s="6">
        <f>EE98</f>
        <v>1331</v>
      </c>
      <c r="EN98" s="6">
        <f>ED98</f>
        <v>264</v>
      </c>
      <c r="EO98" s="7" t="s">
        <v>83</v>
      </c>
      <c r="EP98" s="7" t="s">
        <v>83</v>
      </c>
      <c r="EQ98" s="51">
        <f>EA98</f>
        <v>406</v>
      </c>
      <c r="ER98" s="11" t="s">
        <v>83</v>
      </c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</row>
    <row r="99" spans="2:21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3"/>
      <c r="R99" s="8"/>
      <c r="S99" s="8"/>
      <c r="T99" s="103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9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11" t="s">
        <v>221</v>
      </c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9"/>
      <c r="CR99" s="8"/>
      <c r="CS99" s="68" t="e">
        <f t="shared" si="42"/>
        <v>#REF!</v>
      </c>
      <c r="CT99" s="68" t="e">
        <f t="shared" si="42"/>
        <v>#REF!</v>
      </c>
      <c r="CU99" s="68" t="e">
        <f t="shared" si="42"/>
        <v>#REF!</v>
      </c>
      <c r="CV99" s="68" t="e">
        <f t="shared" si="42"/>
        <v>#REF!</v>
      </c>
      <c r="CW99" s="8"/>
      <c r="CX99" s="8"/>
      <c r="CY99" s="68" t="e">
        <f t="shared" si="43"/>
        <v>#REF!</v>
      </c>
      <c r="CZ99" s="68" t="e">
        <f t="shared" si="43"/>
        <v>#REF!</v>
      </c>
      <c r="DA99" s="68" t="e">
        <f t="shared" si="43"/>
        <v>#REF!</v>
      </c>
      <c r="DB99" s="36" t="s">
        <v>283</v>
      </c>
      <c r="DC99" s="8"/>
      <c r="DD99" s="8"/>
      <c r="DE99" s="8"/>
      <c r="DF99" s="12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12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</row>
    <row r="100" spans="2:21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3"/>
      <c r="R100" s="8"/>
      <c r="S100" s="8"/>
      <c r="T100" s="103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9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1" t="s">
        <v>294</v>
      </c>
      <c r="DD100" s="8"/>
      <c r="DE100" s="8"/>
      <c r="DF100" s="12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12"/>
      <c r="EE100" s="8"/>
      <c r="EF100" s="8"/>
      <c r="EG100" s="8"/>
      <c r="EH100" s="12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</row>
    <row r="101" spans="2:21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3"/>
      <c r="R101" s="8"/>
      <c r="S101" s="8"/>
      <c r="T101" s="103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9"/>
      <c r="CR101" s="8"/>
      <c r="CS101" s="8"/>
      <c r="CT101" s="8"/>
      <c r="CU101" s="8"/>
      <c r="CV101" s="51" t="e">
        <f>CV96+CV97+CV98+CV99</f>
        <v>#REF!</v>
      </c>
      <c r="CW101" s="8"/>
      <c r="CX101" s="8"/>
      <c r="CY101" s="8"/>
      <c r="CZ101" s="8"/>
      <c r="DA101" s="8"/>
      <c r="DB101" s="8"/>
      <c r="DC101" s="8"/>
      <c r="DD101" s="8"/>
      <c r="DE101" s="11" t="s">
        <v>295</v>
      </c>
      <c r="DF101" s="12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12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</row>
    <row r="102" spans="2:21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3"/>
      <c r="R102" s="8"/>
      <c r="S102" s="8"/>
      <c r="T102" s="103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9"/>
      <c r="CR102" s="8"/>
      <c r="CS102" s="8"/>
      <c r="CT102" s="11" t="s">
        <v>63</v>
      </c>
      <c r="CU102" s="11" t="s">
        <v>40</v>
      </c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12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</row>
    <row r="103" spans="2:21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3"/>
      <c r="R103" s="8"/>
      <c r="S103" s="8"/>
      <c r="T103" s="103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9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12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</row>
    <row r="104" spans="2:21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3"/>
      <c r="R104" s="8"/>
      <c r="S104" s="8"/>
      <c r="T104" s="10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9"/>
      <c r="CR104" s="8"/>
      <c r="CS104" s="8"/>
      <c r="CT104" s="11" t="s">
        <v>28</v>
      </c>
      <c r="CU104" s="11" t="s">
        <v>28</v>
      </c>
      <c r="CV104" s="11" t="s">
        <v>28</v>
      </c>
      <c r="CW104" s="8"/>
      <c r="CX104" s="8"/>
      <c r="CY104" s="8"/>
      <c r="CZ104" s="8"/>
      <c r="DA104" s="8"/>
      <c r="DB104" s="8"/>
      <c r="DC104" s="11" t="s">
        <v>39</v>
      </c>
      <c r="DD104" s="11" t="s">
        <v>40</v>
      </c>
      <c r="DE104" s="11" t="s">
        <v>41</v>
      </c>
      <c r="DF104" s="36" t="s">
        <v>296</v>
      </c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</row>
    <row r="105" spans="2:21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3"/>
      <c r="R105" s="8"/>
      <c r="S105" s="8"/>
      <c r="T105" s="10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9"/>
      <c r="CR105" s="8"/>
      <c r="CS105" s="11" t="s">
        <v>255</v>
      </c>
      <c r="CT105" s="11" t="s">
        <v>70</v>
      </c>
      <c r="CU105" s="11" t="s">
        <v>256</v>
      </c>
      <c r="CV105" s="11" t="s">
        <v>72</v>
      </c>
      <c r="CW105" s="11" t="s">
        <v>73</v>
      </c>
      <c r="CX105" s="8"/>
      <c r="CY105" s="8"/>
      <c r="CZ105" s="8"/>
      <c r="DA105" s="8"/>
      <c r="DB105" s="8"/>
      <c r="DC105" s="6">
        <f>DC107+DC120+DC117</f>
        <v>4077</v>
      </c>
      <c r="DD105" s="6">
        <f>DD107+DD120+DD117</f>
        <v>3720</v>
      </c>
      <c r="DE105" s="6">
        <f>DE107+DE120+DE117</f>
        <v>3325</v>
      </c>
      <c r="DF105" s="36" t="s">
        <v>121</v>
      </c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</row>
    <row r="106" spans="2:21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3"/>
      <c r="R106" s="8"/>
      <c r="S106" s="8"/>
      <c r="T106" s="10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9"/>
      <c r="CR106" s="8"/>
      <c r="CS106" s="6" t="e">
        <f>#REF!</f>
        <v>#REF!</v>
      </c>
      <c r="CT106" s="6" t="e">
        <f>#REF!</f>
        <v>#REF!</v>
      </c>
      <c r="CU106" s="6" t="e">
        <f>#REF!</f>
        <v>#REF!</v>
      </c>
      <c r="CV106" s="6" t="e">
        <f>#REF!</f>
        <v>#REF!</v>
      </c>
      <c r="CW106" s="6" t="e">
        <f>$CT$10</f>
        <v>#REF!</v>
      </c>
      <c r="CX106" s="11" t="s">
        <v>73</v>
      </c>
      <c r="CY106" s="8"/>
      <c r="CZ106" s="8"/>
      <c r="DA106" s="8"/>
      <c r="DB106" s="8"/>
      <c r="DC106" s="8"/>
      <c r="DD106" s="8"/>
      <c r="DE106" s="8"/>
      <c r="DF106" s="12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</row>
    <row r="107" spans="2:21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3"/>
      <c r="R107" s="8"/>
      <c r="S107" s="8"/>
      <c r="T107" s="10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9"/>
      <c r="CR107" s="8"/>
      <c r="CS107" s="6" t="e">
        <f>#REF!</f>
        <v>#REF!</v>
      </c>
      <c r="CT107" s="6" t="e">
        <f>#REF!</f>
        <v>#REF!</v>
      </c>
      <c r="CU107" s="6" t="e">
        <f>#REF!</f>
        <v>#REF!</v>
      </c>
      <c r="CV107" s="6" t="e">
        <f>#REF!</f>
        <v>#REF!</v>
      </c>
      <c r="CW107" s="6" t="e">
        <f>$CT$13</f>
        <v>#REF!</v>
      </c>
      <c r="CX107" s="36" t="s">
        <v>269</v>
      </c>
      <c r="CY107" s="8"/>
      <c r="CZ107" s="8"/>
      <c r="DA107" s="8"/>
      <c r="DB107" s="8"/>
      <c r="DC107" s="6">
        <f>DC108+DC113+DC115</f>
        <v>3926</v>
      </c>
      <c r="DD107" s="6">
        <f>DD108+DD113+DD115</f>
        <v>3591</v>
      </c>
      <c r="DE107" s="6">
        <f>DE108+DE113+DE115</f>
        <v>3212</v>
      </c>
      <c r="DF107" s="36" t="s">
        <v>297</v>
      </c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</row>
    <row r="108" spans="2:21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3"/>
      <c r="R108" s="8"/>
      <c r="S108" s="8"/>
      <c r="T108" s="10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9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9"/>
      <c r="CR108" s="8"/>
      <c r="CS108" s="6" t="e">
        <f>#REF!</f>
        <v>#REF!</v>
      </c>
      <c r="CT108" s="6" t="e">
        <f>#REF!</f>
        <v>#REF!</v>
      </c>
      <c r="CU108" s="6" t="e">
        <f>#REF!</f>
        <v>#REF!</v>
      </c>
      <c r="CV108" s="6" t="e">
        <f>#REF!</f>
        <v>#REF!</v>
      </c>
      <c r="CW108" s="6" t="e">
        <f>$CT$19</f>
        <v>#REF!</v>
      </c>
      <c r="CX108" s="36" t="s">
        <v>289</v>
      </c>
      <c r="CY108" s="8"/>
      <c r="CZ108" s="8"/>
      <c r="DA108" s="8"/>
      <c r="DB108" s="8"/>
      <c r="DC108" s="6">
        <f>DC109+DC110+DC111</f>
        <v>1951</v>
      </c>
      <c r="DD108" s="6">
        <f>DD109+DD110+DD111</f>
        <v>1724</v>
      </c>
      <c r="DE108" s="6">
        <f>DE109+DE110+DE111</f>
        <v>1456</v>
      </c>
      <c r="DF108" s="10" t="s">
        <v>207</v>
      </c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</row>
    <row r="109" spans="2:21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3"/>
      <c r="R109" s="8"/>
      <c r="S109" s="8"/>
      <c r="T109" s="103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9"/>
      <c r="CR109" s="8"/>
      <c r="CS109" s="7" t="s">
        <v>83</v>
      </c>
      <c r="CT109" s="6" t="e">
        <f>#REF!</f>
        <v>#REF!</v>
      </c>
      <c r="CU109" s="6" t="e">
        <f>#REF!</f>
        <v>#REF!</v>
      </c>
      <c r="CV109" s="6" t="e">
        <f>#REF!</f>
        <v>#REF!</v>
      </c>
      <c r="CW109" s="6" t="e">
        <f>$CT$22</f>
        <v>#REF!</v>
      </c>
      <c r="CX109" s="36" t="s">
        <v>272</v>
      </c>
      <c r="CY109" s="8"/>
      <c r="CZ109" s="8"/>
      <c r="DA109" s="8"/>
      <c r="DB109" s="8"/>
      <c r="DC109" s="6">
        <v>826</v>
      </c>
      <c r="DD109" s="6">
        <v>666</v>
      </c>
      <c r="DE109" s="6">
        <v>517</v>
      </c>
      <c r="DF109" s="10" t="s">
        <v>209</v>
      </c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</row>
    <row r="110" spans="2:21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3"/>
      <c r="R110" s="8"/>
      <c r="S110" s="8"/>
      <c r="T110" s="103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9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12"/>
      <c r="BW110" s="8"/>
      <c r="BX110" s="8"/>
      <c r="BY110" s="8"/>
      <c r="BZ110" s="11" t="s">
        <v>13</v>
      </c>
      <c r="CA110" s="8"/>
      <c r="CB110" s="8"/>
      <c r="CC110" s="8"/>
      <c r="CD110" s="8"/>
      <c r="CE110" s="8"/>
      <c r="CF110" s="11" t="s">
        <v>4</v>
      </c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9"/>
      <c r="CR110" s="8"/>
      <c r="CS110" s="10" t="e">
        <f>#REF!</f>
        <v>#REF!</v>
      </c>
      <c r="CT110" s="6" t="e">
        <f>#REF!</f>
        <v>#REF!</v>
      </c>
      <c r="CU110" s="6" t="e">
        <f>#REF!</f>
        <v>#REF!</v>
      </c>
      <c r="CV110" s="6" t="e">
        <f>#REF!</f>
        <v>#REF!</v>
      </c>
      <c r="CW110" s="6" t="e">
        <f>$CT$23</f>
        <v>#REF!</v>
      </c>
      <c r="CX110" s="36" t="s">
        <v>290</v>
      </c>
      <c r="CY110" s="8"/>
      <c r="CZ110" s="8"/>
      <c r="DA110" s="8"/>
      <c r="DB110" s="8"/>
      <c r="DC110" s="6">
        <v>566</v>
      </c>
      <c r="DD110" s="6">
        <v>533</v>
      </c>
      <c r="DE110" s="6">
        <v>481</v>
      </c>
      <c r="DF110" s="10" t="s">
        <v>211</v>
      </c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</row>
    <row r="111" spans="2:21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3"/>
      <c r="R111" s="8"/>
      <c r="S111" s="8"/>
      <c r="T111" s="103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9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2"/>
      <c r="BW111" s="8"/>
      <c r="BX111" s="11" t="s">
        <v>246</v>
      </c>
      <c r="BY111" s="8"/>
      <c r="BZ111" s="8"/>
      <c r="CA111" s="8"/>
      <c r="CB111" s="8"/>
      <c r="CC111" s="8"/>
      <c r="CD111" s="8"/>
      <c r="CE111" s="8"/>
      <c r="CF111" s="11" t="s">
        <v>14</v>
      </c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9"/>
      <c r="CR111" s="8"/>
      <c r="CS111" s="10" t="e">
        <f>#REF!</f>
        <v>#REF!</v>
      </c>
      <c r="CT111" s="6" t="e">
        <f>#REF!</f>
        <v>#REF!</v>
      </c>
      <c r="CU111" s="6" t="e">
        <f>#REF!</f>
        <v>#REF!</v>
      </c>
      <c r="CV111" s="6" t="e">
        <f>#REF!</f>
        <v>#REF!</v>
      </c>
      <c r="CW111" s="6" t="e">
        <f>$CT$26</f>
        <v>#REF!</v>
      </c>
      <c r="CX111" s="36" t="s">
        <v>291</v>
      </c>
      <c r="CY111" s="8"/>
      <c r="CZ111" s="8"/>
      <c r="DA111" s="8"/>
      <c r="DB111" s="8"/>
      <c r="DC111" s="6">
        <v>559</v>
      </c>
      <c r="DD111" s="6">
        <v>525</v>
      </c>
      <c r="DE111" s="6">
        <v>458</v>
      </c>
      <c r="DF111" s="10" t="s">
        <v>213</v>
      </c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6"/>
      <c r="EA111" s="6"/>
      <c r="EB111" s="6"/>
      <c r="EC111" s="6"/>
      <c r="ED111" s="6"/>
      <c r="EE111" s="7" t="s">
        <v>6</v>
      </c>
      <c r="EF111" s="6"/>
      <c r="EG111" s="6"/>
      <c r="EH111" s="10"/>
      <c r="EI111" s="6"/>
      <c r="EJ111" s="6"/>
      <c r="EK111" s="6"/>
      <c r="EL111" s="6"/>
      <c r="EM111" s="6"/>
      <c r="EN111" s="7" t="s">
        <v>260</v>
      </c>
      <c r="EO111" s="6"/>
      <c r="EP111" s="6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</row>
    <row r="112" spans="2:21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3"/>
      <c r="R112" s="8"/>
      <c r="S112" s="8"/>
      <c r="T112" s="103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9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2"/>
      <c r="BW112" s="8"/>
      <c r="BX112" s="8"/>
      <c r="BY112" s="8"/>
      <c r="BZ112" s="11" t="s">
        <v>39</v>
      </c>
      <c r="CA112" s="8"/>
      <c r="CB112" s="8"/>
      <c r="CC112" s="8"/>
      <c r="CD112" s="8"/>
      <c r="CE112" s="8"/>
      <c r="CF112" s="11" t="s">
        <v>25</v>
      </c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9"/>
      <c r="CR112" s="8"/>
      <c r="CS112" s="10" t="s">
        <v>83</v>
      </c>
      <c r="CT112" s="6" t="e">
        <f>#REF!</f>
        <v>#REF!</v>
      </c>
      <c r="CU112" s="6" t="e">
        <f>#REF!</f>
        <v>#REF!</v>
      </c>
      <c r="CV112" s="6" t="e">
        <f>#REF!</f>
        <v>#REF!</v>
      </c>
      <c r="CW112" s="6" t="e">
        <f>$CT$30</f>
        <v>#REF!</v>
      </c>
      <c r="CX112" s="36" t="s">
        <v>292</v>
      </c>
      <c r="CY112" s="8"/>
      <c r="CZ112" s="8"/>
      <c r="DA112" s="8"/>
      <c r="DB112" s="8"/>
      <c r="DC112" s="6"/>
      <c r="DD112" s="6"/>
      <c r="DE112" s="6"/>
      <c r="DF112" s="12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6"/>
      <c r="EA112" s="6"/>
      <c r="EB112" s="6"/>
      <c r="EC112" s="7" t="s">
        <v>298</v>
      </c>
      <c r="ED112" s="6"/>
      <c r="EE112" s="6"/>
      <c r="EF112" s="6"/>
      <c r="EG112" s="6"/>
      <c r="EH112" s="10"/>
      <c r="EI112" s="6"/>
      <c r="EJ112" s="7" t="s">
        <v>33</v>
      </c>
      <c r="EK112" s="6"/>
      <c r="EL112" s="6"/>
      <c r="EM112" s="6"/>
      <c r="EN112" s="6"/>
      <c r="EO112" s="6"/>
      <c r="EP112" s="6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</row>
    <row r="113" spans="2:21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3"/>
      <c r="R113" s="8"/>
      <c r="S113" s="8"/>
      <c r="T113" s="103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12"/>
      <c r="BW113" s="8"/>
      <c r="BX113" s="8"/>
      <c r="BY113" s="11" t="s">
        <v>258</v>
      </c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11" t="s">
        <v>64</v>
      </c>
      <c r="CL113" s="8"/>
      <c r="CM113" s="8"/>
      <c r="CN113" s="8"/>
      <c r="CO113" s="8"/>
      <c r="CP113" s="8"/>
      <c r="CQ113" s="9"/>
      <c r="CR113" s="8"/>
      <c r="CS113" s="10" t="e">
        <f>#REF!</f>
        <v>#REF!</v>
      </c>
      <c r="CT113" s="6" t="e">
        <f>#REF!</f>
        <v>#REF!</v>
      </c>
      <c r="CU113" s="6" t="e">
        <f>#REF!</f>
        <v>#REF!</v>
      </c>
      <c r="CV113" s="6" t="e">
        <f>#REF!</f>
        <v>#REF!</v>
      </c>
      <c r="CW113" s="6" t="e">
        <f>$CT$31</f>
        <v>#REF!</v>
      </c>
      <c r="CX113" s="36" t="s">
        <v>283</v>
      </c>
      <c r="CY113" s="8"/>
      <c r="CZ113" s="8"/>
      <c r="DA113" s="8"/>
      <c r="DB113" s="8"/>
      <c r="DC113" s="6">
        <v>216</v>
      </c>
      <c r="DD113" s="6">
        <v>215</v>
      </c>
      <c r="DE113" s="6">
        <v>214</v>
      </c>
      <c r="DF113" s="10" t="s">
        <v>217</v>
      </c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6"/>
      <c r="EA113" s="6"/>
      <c r="EB113" s="6"/>
      <c r="EC113" s="6"/>
      <c r="ED113" s="6"/>
      <c r="EE113" s="7" t="s">
        <v>39</v>
      </c>
      <c r="EF113" s="6"/>
      <c r="EG113" s="6"/>
      <c r="EH113" s="10"/>
      <c r="EI113" s="6"/>
      <c r="EJ113" s="7" t="s">
        <v>67</v>
      </c>
      <c r="EK113" s="6"/>
      <c r="EL113" s="6"/>
      <c r="EM113" s="6"/>
      <c r="EN113" s="6"/>
      <c r="EO113" s="6"/>
      <c r="EP113" s="6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</row>
    <row r="114" spans="2:21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3"/>
      <c r="R114" s="8"/>
      <c r="S114" s="8"/>
      <c r="T114" s="103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12"/>
      <c r="BW114" s="36" t="s">
        <v>79</v>
      </c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11" t="s">
        <v>259</v>
      </c>
      <c r="CK114" s="8"/>
      <c r="CL114" s="8"/>
      <c r="CM114" s="8"/>
      <c r="CN114" s="8"/>
      <c r="CO114" s="8"/>
      <c r="CP114" s="8"/>
      <c r="CQ114" s="9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6"/>
      <c r="DD114" s="6"/>
      <c r="DE114" s="6"/>
      <c r="DF114" s="12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6"/>
      <c r="EA114" s="8"/>
      <c r="EB114" s="6"/>
      <c r="EC114" s="6"/>
      <c r="ED114" s="7" t="s">
        <v>258</v>
      </c>
      <c r="EE114" s="6"/>
      <c r="EF114" s="6"/>
      <c r="EG114" s="6"/>
      <c r="EH114" s="10"/>
      <c r="EI114" s="6"/>
      <c r="EJ114" s="6"/>
      <c r="EK114" s="6"/>
      <c r="EL114" s="6"/>
      <c r="EM114" s="6"/>
      <c r="EN114" s="7" t="s">
        <v>64</v>
      </c>
      <c r="EO114" s="8"/>
      <c r="EP114" s="6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</row>
    <row r="115" spans="2:21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3"/>
      <c r="R115" s="8"/>
      <c r="S115" s="8"/>
      <c r="T115" s="10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9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36" t="s">
        <v>247</v>
      </c>
      <c r="BW115" s="36" t="s">
        <v>248</v>
      </c>
      <c r="BX115" s="11" t="s">
        <v>79</v>
      </c>
      <c r="BY115" s="11" t="s">
        <v>249</v>
      </c>
      <c r="BZ115" s="11" t="s">
        <v>249</v>
      </c>
      <c r="CA115" s="8"/>
      <c r="CB115" s="11" t="s">
        <v>250</v>
      </c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11" t="s">
        <v>80</v>
      </c>
      <c r="CN115" s="11" t="s">
        <v>81</v>
      </c>
      <c r="CO115" s="11"/>
      <c r="CP115" s="11"/>
      <c r="CQ115" s="37"/>
      <c r="CR115" s="8"/>
      <c r="CS115" s="68" t="e">
        <f t="shared" ref="CS115:CW122" si="45">CS106/CS$106*100</f>
        <v>#REF!</v>
      </c>
      <c r="CT115" s="68" t="e">
        <f t="shared" si="45"/>
        <v>#REF!</v>
      </c>
      <c r="CU115" s="68" t="e">
        <f t="shared" si="45"/>
        <v>#REF!</v>
      </c>
      <c r="CV115" s="68" t="e">
        <f t="shared" si="45"/>
        <v>#REF!</v>
      </c>
      <c r="CW115" s="68" t="e">
        <f t="shared" si="45"/>
        <v>#REF!</v>
      </c>
      <c r="CX115" s="11" t="s">
        <v>73</v>
      </c>
      <c r="CY115" s="8"/>
      <c r="CZ115" s="8"/>
      <c r="DA115" s="8"/>
      <c r="DB115" s="8"/>
      <c r="DC115" s="6">
        <v>1759</v>
      </c>
      <c r="DD115" s="6">
        <v>1652</v>
      </c>
      <c r="DE115" s="6">
        <v>1542</v>
      </c>
      <c r="DF115" s="10" t="s">
        <v>222</v>
      </c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7" t="s">
        <v>262</v>
      </c>
      <c r="EA115" s="10" t="s">
        <v>79</v>
      </c>
      <c r="EB115" s="6"/>
      <c r="EC115" s="6"/>
      <c r="ED115" s="6"/>
      <c r="EE115" s="6"/>
      <c r="EF115" s="6"/>
      <c r="EG115" s="6"/>
      <c r="EH115" s="10"/>
      <c r="EI115" s="6"/>
      <c r="EJ115" s="6"/>
      <c r="EK115" s="6"/>
      <c r="EL115" s="6"/>
      <c r="EM115" s="6"/>
      <c r="EN115" s="7" t="s">
        <v>259</v>
      </c>
      <c r="EO115" s="6"/>
      <c r="EP115" s="6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</row>
    <row r="116" spans="2:21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3"/>
      <c r="R116" s="8"/>
      <c r="S116" s="8"/>
      <c r="T116" s="10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9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36" t="s">
        <v>88</v>
      </c>
      <c r="BW116" s="36" t="s">
        <v>89</v>
      </c>
      <c r="BX116" s="11" t="s">
        <v>90</v>
      </c>
      <c r="BY116" s="11" t="s">
        <v>91</v>
      </c>
      <c r="BZ116" s="11" t="s">
        <v>92</v>
      </c>
      <c r="CA116" s="11" t="s">
        <v>93</v>
      </c>
      <c r="CB116" s="11" t="s">
        <v>94</v>
      </c>
      <c r="CC116" s="11" t="s">
        <v>73</v>
      </c>
      <c r="CD116" s="11" t="s">
        <v>28</v>
      </c>
      <c r="CE116" s="8"/>
      <c r="CF116" s="8"/>
      <c r="CG116" s="8"/>
      <c r="CH116" s="11" t="s">
        <v>251</v>
      </c>
      <c r="CI116" s="8"/>
      <c r="CJ116" s="11" t="s">
        <v>252</v>
      </c>
      <c r="CK116" s="11" t="s">
        <v>113</v>
      </c>
      <c r="CL116" s="11" t="s">
        <v>114</v>
      </c>
      <c r="CM116" s="11" t="s">
        <v>95</v>
      </c>
      <c r="CN116" s="11" t="s">
        <v>116</v>
      </c>
      <c r="CO116" s="11"/>
      <c r="CP116" s="11"/>
      <c r="CQ116" s="37"/>
      <c r="CR116" s="8"/>
      <c r="CS116" s="68" t="e">
        <f t="shared" si="45"/>
        <v>#REF!</v>
      </c>
      <c r="CT116" s="68" t="e">
        <f t="shared" si="45"/>
        <v>#REF!</v>
      </c>
      <c r="CU116" s="68" t="e">
        <f t="shared" si="45"/>
        <v>#REF!</v>
      </c>
      <c r="CV116" s="68" t="e">
        <f t="shared" si="45"/>
        <v>#REF!</v>
      </c>
      <c r="CW116" s="68" t="e">
        <f t="shared" si="45"/>
        <v>#REF!</v>
      </c>
      <c r="CX116" s="36" t="s">
        <v>269</v>
      </c>
      <c r="CY116" s="8"/>
      <c r="CZ116" s="8"/>
      <c r="DA116" s="8"/>
      <c r="DB116" s="8"/>
      <c r="DC116" s="6"/>
      <c r="DD116" s="6"/>
      <c r="DE116" s="6"/>
      <c r="DF116" s="12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10" t="s">
        <v>263</v>
      </c>
      <c r="EA116" s="10" t="s">
        <v>108</v>
      </c>
      <c r="EB116" s="7" t="s">
        <v>79</v>
      </c>
      <c r="EC116" s="7" t="s">
        <v>79</v>
      </c>
      <c r="ED116" s="7" t="s">
        <v>79</v>
      </c>
      <c r="EE116" s="6"/>
      <c r="EF116" s="7" t="s">
        <v>109</v>
      </c>
      <c r="EG116" s="6"/>
      <c r="EH116" s="10"/>
      <c r="EI116" s="6"/>
      <c r="EJ116" s="6"/>
      <c r="EK116" s="6"/>
      <c r="EL116" s="6"/>
      <c r="EM116" s="6"/>
      <c r="EN116" s="6"/>
      <c r="EO116" s="6"/>
      <c r="EP116" s="6"/>
      <c r="EQ116" s="11" t="s">
        <v>80</v>
      </c>
      <c r="ER116" s="11" t="s">
        <v>81</v>
      </c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</row>
    <row r="117" spans="2:21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3"/>
      <c r="R117" s="8"/>
      <c r="S117" s="8"/>
      <c r="T117" s="103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9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12"/>
      <c r="BW117" s="8"/>
      <c r="BX117" s="8"/>
      <c r="BY117" s="8"/>
      <c r="BZ117" s="8"/>
      <c r="CA117" s="8"/>
      <c r="CB117" s="8"/>
      <c r="CC117" s="8"/>
      <c r="CD117" s="8"/>
      <c r="CE117" s="8"/>
      <c r="CF117" s="11" t="s">
        <v>253</v>
      </c>
      <c r="CG117" s="11" t="s">
        <v>74</v>
      </c>
      <c r="CH117" s="11" t="s">
        <v>95</v>
      </c>
      <c r="CI117" s="11" t="s">
        <v>96</v>
      </c>
      <c r="CJ117" s="11" t="s">
        <v>97</v>
      </c>
      <c r="CK117" s="11" t="s">
        <v>95</v>
      </c>
      <c r="CL117" s="11" t="s">
        <v>95</v>
      </c>
      <c r="CM117" s="11" t="s">
        <v>98</v>
      </c>
      <c r="CN117" s="11" t="s">
        <v>99</v>
      </c>
      <c r="CO117" s="11"/>
      <c r="CP117" s="11"/>
      <c r="CQ117" s="37"/>
      <c r="CR117" s="8"/>
      <c r="CS117" s="68" t="e">
        <f t="shared" si="45"/>
        <v>#REF!</v>
      </c>
      <c r="CT117" s="68" t="e">
        <f t="shared" si="45"/>
        <v>#REF!</v>
      </c>
      <c r="CU117" s="68" t="e">
        <f t="shared" si="45"/>
        <v>#REF!</v>
      </c>
      <c r="CV117" s="68" t="e">
        <f t="shared" si="45"/>
        <v>#REF!</v>
      </c>
      <c r="CW117" s="68" t="e">
        <f t="shared" si="45"/>
        <v>#REF!</v>
      </c>
      <c r="CX117" s="36" t="s">
        <v>289</v>
      </c>
      <c r="CY117" s="8"/>
      <c r="CZ117" s="8"/>
      <c r="DA117" s="8"/>
      <c r="DB117" s="8"/>
      <c r="DC117" s="51">
        <f>DC118</f>
        <v>71</v>
      </c>
      <c r="DD117" s="51">
        <f>DD118</f>
        <v>65</v>
      </c>
      <c r="DE117" s="51">
        <f>DE118</f>
        <v>48</v>
      </c>
      <c r="DF117" s="36" t="s">
        <v>299</v>
      </c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10" t="s">
        <v>264</v>
      </c>
      <c r="EA117" s="10" t="s">
        <v>126</v>
      </c>
      <c r="EB117" s="7" t="s">
        <v>127</v>
      </c>
      <c r="EC117" s="7" t="s">
        <v>128</v>
      </c>
      <c r="ED117" s="7" t="s">
        <v>129</v>
      </c>
      <c r="EE117" s="7" t="s">
        <v>130</v>
      </c>
      <c r="EF117" s="7" t="s">
        <v>94</v>
      </c>
      <c r="EG117" s="7" t="s">
        <v>73</v>
      </c>
      <c r="EH117" s="10" t="s">
        <v>101</v>
      </c>
      <c r="EI117" s="6"/>
      <c r="EJ117" s="6"/>
      <c r="EK117" s="6"/>
      <c r="EL117" s="7" t="s">
        <v>111</v>
      </c>
      <c r="EM117" s="6"/>
      <c r="EN117" s="7" t="s">
        <v>112</v>
      </c>
      <c r="EO117" s="7" t="s">
        <v>113</v>
      </c>
      <c r="EP117" s="7" t="s">
        <v>114</v>
      </c>
      <c r="EQ117" s="11" t="s">
        <v>115</v>
      </c>
      <c r="ER117" s="11" t="s">
        <v>116</v>
      </c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</row>
    <row r="118" spans="2:21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3"/>
      <c r="R118" s="8"/>
      <c r="S118" s="8"/>
      <c r="T118" s="10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2"/>
      <c r="BW118" s="8"/>
      <c r="BX118" s="8"/>
      <c r="BY118" s="8"/>
      <c r="BZ118" s="11" t="s">
        <v>124</v>
      </c>
      <c r="CA118" s="8"/>
      <c r="CB118" s="8"/>
      <c r="CC118" s="8"/>
      <c r="CD118" s="8"/>
      <c r="CE118" s="8"/>
      <c r="CF118" s="8"/>
      <c r="CG118" s="8"/>
      <c r="CH118" s="8"/>
      <c r="CI118" s="8"/>
      <c r="CJ118" s="11" t="s">
        <v>261</v>
      </c>
      <c r="CK118" s="8"/>
      <c r="CL118" s="8"/>
      <c r="CM118" s="8"/>
      <c r="CN118" s="8"/>
      <c r="CO118" s="8"/>
      <c r="CP118" s="8"/>
      <c r="CQ118" s="9"/>
      <c r="CR118" s="8"/>
      <c r="CS118" s="69" t="s">
        <v>83</v>
      </c>
      <c r="CT118" s="68" t="e">
        <f t="shared" si="45"/>
        <v>#REF!</v>
      </c>
      <c r="CU118" s="68" t="e">
        <f t="shared" si="45"/>
        <v>#REF!</v>
      </c>
      <c r="CV118" s="68" t="e">
        <f t="shared" si="45"/>
        <v>#REF!</v>
      </c>
      <c r="CW118" s="68" t="e">
        <f t="shared" si="45"/>
        <v>#REF!</v>
      </c>
      <c r="CX118" s="36" t="s">
        <v>272</v>
      </c>
      <c r="CY118" s="8"/>
      <c r="CZ118" s="8"/>
      <c r="DA118" s="8"/>
      <c r="DB118" s="8"/>
      <c r="DC118" s="51">
        <f>'[1]T507-512'!CU21</f>
        <v>71</v>
      </c>
      <c r="DD118" s="51">
        <f>'[1]T507-512'!CU20</f>
        <v>65</v>
      </c>
      <c r="DE118" s="51">
        <f>'[1]T507-512'!CU19</f>
        <v>48</v>
      </c>
      <c r="DF118" s="36" t="s">
        <v>291</v>
      </c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6"/>
      <c r="EA118" s="6"/>
      <c r="EB118" s="6"/>
      <c r="EC118" s="6"/>
      <c r="ED118" s="6"/>
      <c r="EE118" s="6"/>
      <c r="EF118" s="6"/>
      <c r="EG118" s="6"/>
      <c r="EH118" s="10"/>
      <c r="EI118" s="6"/>
      <c r="EJ118" s="7" t="s">
        <v>102</v>
      </c>
      <c r="EK118" s="7" t="s">
        <v>74</v>
      </c>
      <c r="EL118" s="7" t="s">
        <v>95</v>
      </c>
      <c r="EM118" s="7" t="s">
        <v>96</v>
      </c>
      <c r="EN118" s="7" t="s">
        <v>95</v>
      </c>
      <c r="EO118" s="7" t="s">
        <v>95</v>
      </c>
      <c r="EP118" s="7" t="s">
        <v>95</v>
      </c>
      <c r="EQ118" s="11" t="s">
        <v>132</v>
      </c>
      <c r="ER118" s="11" t="s">
        <v>133</v>
      </c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</row>
    <row r="119" spans="2:21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3"/>
      <c r="R119" s="8"/>
      <c r="S119" s="8"/>
      <c r="T119" s="10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0">
        <f>SUM(BV120:BV122)</f>
        <v>160</v>
      </c>
      <c r="BW119" s="6">
        <f t="shared" ref="BW119:CC119" si="46">SUM(BW120:BW123)</f>
        <v>1821</v>
      </c>
      <c r="BX119" s="6">
        <f t="shared" si="46"/>
        <v>2066</v>
      </c>
      <c r="BY119" s="6">
        <f t="shared" si="46"/>
        <v>3188</v>
      </c>
      <c r="BZ119" s="6">
        <f t="shared" si="46"/>
        <v>4945</v>
      </c>
      <c r="CA119" s="6">
        <f t="shared" si="46"/>
        <v>2157</v>
      </c>
      <c r="CB119" s="6">
        <f t="shared" si="46"/>
        <v>4002</v>
      </c>
      <c r="CC119" s="6">
        <f t="shared" si="46"/>
        <v>18339</v>
      </c>
      <c r="CD119" s="10" t="s">
        <v>73</v>
      </c>
      <c r="CE119" s="6"/>
      <c r="CF119" s="7" t="s">
        <v>74</v>
      </c>
      <c r="CG119" s="6">
        <f>CC119</f>
        <v>18339</v>
      </c>
      <c r="CH119" s="6">
        <f>CB119</f>
        <v>4002</v>
      </c>
      <c r="CI119" s="6">
        <f>CA119</f>
        <v>2157</v>
      </c>
      <c r="CJ119" s="6">
        <f>BZ119</f>
        <v>4945</v>
      </c>
      <c r="CK119" s="6">
        <f>BY119</f>
        <v>3188</v>
      </c>
      <c r="CL119" s="6">
        <f>BX119</f>
        <v>2066</v>
      </c>
      <c r="CM119" s="6">
        <f>BW119</f>
        <v>1821</v>
      </c>
      <c r="CN119" s="6">
        <f>BV119</f>
        <v>160</v>
      </c>
      <c r="CO119" s="6"/>
      <c r="CP119" s="6"/>
      <c r="CQ119" s="39"/>
      <c r="CR119" s="8"/>
      <c r="CS119" s="69" t="s">
        <v>83</v>
      </c>
      <c r="CT119" s="68" t="e">
        <f t="shared" si="45"/>
        <v>#REF!</v>
      </c>
      <c r="CU119" s="68" t="e">
        <f t="shared" si="45"/>
        <v>#REF!</v>
      </c>
      <c r="CV119" s="68" t="e">
        <f t="shared" si="45"/>
        <v>#REF!</v>
      </c>
      <c r="CW119" s="68" t="e">
        <f t="shared" si="45"/>
        <v>#REF!</v>
      </c>
      <c r="CX119" s="36" t="s">
        <v>290</v>
      </c>
      <c r="CY119" s="8"/>
      <c r="CZ119" s="8"/>
      <c r="DA119" s="8"/>
      <c r="DB119" s="8"/>
      <c r="DC119" s="8"/>
      <c r="DD119" s="8"/>
      <c r="DE119" s="8"/>
      <c r="DF119" s="12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6">
        <f t="shared" ref="DZ119:EF119" si="47">DZ120+DZ126+DZ129+DZ130+DZ133+DZ137+DZ138</f>
        <v>160</v>
      </c>
      <c r="EA119" s="6">
        <f t="shared" si="47"/>
        <v>1821</v>
      </c>
      <c r="EB119" s="6">
        <f t="shared" si="47"/>
        <v>2066</v>
      </c>
      <c r="EC119" s="6">
        <f t="shared" si="47"/>
        <v>3188</v>
      </c>
      <c r="ED119" s="6">
        <f t="shared" si="47"/>
        <v>4945</v>
      </c>
      <c r="EE119" s="6">
        <f t="shared" si="47"/>
        <v>2157</v>
      </c>
      <c r="EF119" s="6">
        <f t="shared" si="47"/>
        <v>4002</v>
      </c>
      <c r="EG119" s="6">
        <f t="shared" ref="EG119:EG138" si="48">SUM(DZ119:EF119)</f>
        <v>18339</v>
      </c>
      <c r="EH119" s="10" t="s">
        <v>145</v>
      </c>
      <c r="EI119" s="6"/>
      <c r="EJ119" s="7" t="s">
        <v>138</v>
      </c>
      <c r="EK119" s="6">
        <f t="shared" ref="EK119:EK138" si="49">EG119</f>
        <v>18339</v>
      </c>
      <c r="EL119" s="6">
        <f t="shared" ref="EL119:EL137" si="50">EF119</f>
        <v>4002</v>
      </c>
      <c r="EM119" s="6">
        <f>EE119</f>
        <v>2157</v>
      </c>
      <c r="EN119" s="6">
        <f t="shared" ref="EN119:EN124" si="51">ED119</f>
        <v>4945</v>
      </c>
      <c r="EO119" s="6">
        <f t="shared" ref="EO119:EO129" si="52">EC119</f>
        <v>3188</v>
      </c>
      <c r="EP119" s="6">
        <f t="shared" ref="EP119:EP127" si="53">EB119</f>
        <v>2066</v>
      </c>
      <c r="EQ119" s="51">
        <f>EA119</f>
        <v>1821</v>
      </c>
      <c r="ER119" s="51">
        <f>DZ119</f>
        <v>160</v>
      </c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</row>
    <row r="120" spans="2:21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3"/>
      <c r="R120" s="8"/>
      <c r="S120" s="8"/>
      <c r="T120" s="10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9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0" t="s">
        <v>83</v>
      </c>
      <c r="BW120" s="6">
        <v>1493</v>
      </c>
      <c r="BX120" s="6">
        <v>1502</v>
      </c>
      <c r="BY120" s="6">
        <v>2395</v>
      </c>
      <c r="BZ120" s="6">
        <v>3504</v>
      </c>
      <c r="CA120" s="6">
        <v>1559</v>
      </c>
      <c r="CB120" s="6">
        <v>2701</v>
      </c>
      <c r="CC120" s="6">
        <f>SUM(BV120:CB120)</f>
        <v>13154</v>
      </c>
      <c r="CD120" s="10" t="s">
        <v>147</v>
      </c>
      <c r="CE120" s="6"/>
      <c r="CF120" s="7" t="s">
        <v>144</v>
      </c>
      <c r="CG120" s="6">
        <f>CC120</f>
        <v>13154</v>
      </c>
      <c r="CH120" s="6">
        <f>CB120</f>
        <v>2701</v>
      </c>
      <c r="CI120" s="6">
        <f>CA120</f>
        <v>1559</v>
      </c>
      <c r="CJ120" s="6">
        <f>BZ120</f>
        <v>3504</v>
      </c>
      <c r="CK120" s="6">
        <f>BY120</f>
        <v>2395</v>
      </c>
      <c r="CL120" s="6">
        <f>BX120</f>
        <v>1502</v>
      </c>
      <c r="CM120" s="6">
        <f>BW120</f>
        <v>1493</v>
      </c>
      <c r="CN120" s="7" t="s">
        <v>83</v>
      </c>
      <c r="CO120" s="7"/>
      <c r="CP120" s="7"/>
      <c r="CQ120" s="37"/>
      <c r="CR120" s="8"/>
      <c r="CS120" s="68" t="e">
        <f>CS111/CS$106*100</f>
        <v>#REF!</v>
      </c>
      <c r="CT120" s="68" t="e">
        <f t="shared" si="45"/>
        <v>#REF!</v>
      </c>
      <c r="CU120" s="68" t="e">
        <f t="shared" si="45"/>
        <v>#REF!</v>
      </c>
      <c r="CV120" s="68" t="e">
        <f t="shared" si="45"/>
        <v>#REF!</v>
      </c>
      <c r="CW120" s="68" t="e">
        <f t="shared" si="45"/>
        <v>#REF!</v>
      </c>
      <c r="CX120" s="36" t="s">
        <v>291</v>
      </c>
      <c r="CY120" s="8"/>
      <c r="DA120" s="8"/>
      <c r="DB120" s="8"/>
      <c r="DC120" s="6">
        <f>DC121</f>
        <v>80</v>
      </c>
      <c r="DD120" s="6">
        <f>DD121</f>
        <v>64</v>
      </c>
      <c r="DE120" s="6">
        <f>DE121</f>
        <v>65</v>
      </c>
      <c r="DF120" s="36" t="s">
        <v>300</v>
      </c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6">
        <f t="shared" ref="DZ120:EF120" si="54">SUM(DZ121:DZ125)</f>
        <v>2</v>
      </c>
      <c r="EA120" s="6">
        <f t="shared" si="54"/>
        <v>357</v>
      </c>
      <c r="EB120" s="6">
        <f t="shared" si="54"/>
        <v>889</v>
      </c>
      <c r="EC120" s="6">
        <f t="shared" si="54"/>
        <v>1130</v>
      </c>
      <c r="ED120" s="6">
        <f t="shared" si="54"/>
        <v>1147</v>
      </c>
      <c r="EE120" s="6">
        <f t="shared" si="54"/>
        <v>86</v>
      </c>
      <c r="EF120" s="6">
        <f t="shared" si="54"/>
        <v>979</v>
      </c>
      <c r="EG120" s="6">
        <f t="shared" si="48"/>
        <v>4590</v>
      </c>
      <c r="EH120" s="10" t="s">
        <v>149</v>
      </c>
      <c r="EI120" s="6"/>
      <c r="EJ120" s="7" t="s">
        <v>150</v>
      </c>
      <c r="EK120" s="6">
        <f t="shared" si="49"/>
        <v>4590</v>
      </c>
      <c r="EL120" s="6">
        <f t="shared" si="50"/>
        <v>979</v>
      </c>
      <c r="EM120" s="6">
        <f>EE120</f>
        <v>86</v>
      </c>
      <c r="EN120" s="6">
        <f t="shared" si="51"/>
        <v>1147</v>
      </c>
      <c r="EO120" s="6">
        <f t="shared" si="52"/>
        <v>1130</v>
      </c>
      <c r="EP120" s="6">
        <f t="shared" si="53"/>
        <v>889</v>
      </c>
      <c r="EQ120" s="51">
        <f>EA120</f>
        <v>357</v>
      </c>
      <c r="ER120" s="36">
        <f>DZ120</f>
        <v>2</v>
      </c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</row>
    <row r="121" spans="2:21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3"/>
      <c r="R121" s="8"/>
      <c r="S121" s="8"/>
      <c r="T121" s="103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9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0">
        <v>81</v>
      </c>
      <c r="BW121" s="6">
        <v>272</v>
      </c>
      <c r="BX121" s="6">
        <v>416</v>
      </c>
      <c r="BY121" s="6">
        <v>501</v>
      </c>
      <c r="BZ121" s="6">
        <v>1123</v>
      </c>
      <c r="CA121" s="6">
        <v>429</v>
      </c>
      <c r="CB121" s="6">
        <v>945</v>
      </c>
      <c r="CC121" s="6">
        <f>SUM(BV121:CB121)</f>
        <v>3767</v>
      </c>
      <c r="CD121" s="10" t="s">
        <v>157</v>
      </c>
      <c r="CE121" s="6"/>
      <c r="CF121" s="7" t="s">
        <v>148</v>
      </c>
      <c r="CG121" s="6">
        <f>CC121</f>
        <v>3767</v>
      </c>
      <c r="CH121" s="6">
        <f>CB121</f>
        <v>945</v>
      </c>
      <c r="CI121" s="6">
        <f>CA121</f>
        <v>429</v>
      </c>
      <c r="CJ121" s="6">
        <f>BZ121</f>
        <v>1123</v>
      </c>
      <c r="CK121" s="6">
        <f>BY121</f>
        <v>501</v>
      </c>
      <c r="CL121" s="6">
        <f>BX121</f>
        <v>416</v>
      </c>
      <c r="CM121" s="6">
        <f>BW121</f>
        <v>272</v>
      </c>
      <c r="CN121" s="6">
        <f>BV121</f>
        <v>81</v>
      </c>
      <c r="CO121" s="6"/>
      <c r="CP121" s="6"/>
      <c r="CQ121" s="39"/>
      <c r="CR121" s="8"/>
      <c r="CS121" s="69" t="s">
        <v>83</v>
      </c>
      <c r="CT121" s="68" t="e">
        <f t="shared" si="45"/>
        <v>#REF!</v>
      </c>
      <c r="CU121" s="68" t="e">
        <f t="shared" si="45"/>
        <v>#REF!</v>
      </c>
      <c r="CV121" s="68" t="e">
        <f t="shared" si="45"/>
        <v>#REF!</v>
      </c>
      <c r="CW121" s="68" t="e">
        <f t="shared" si="45"/>
        <v>#REF!</v>
      </c>
      <c r="CX121" s="36" t="s">
        <v>292</v>
      </c>
      <c r="CY121" s="8"/>
      <c r="CZ121" s="8"/>
      <c r="DA121" s="8"/>
      <c r="DB121" s="8"/>
      <c r="DC121" s="6">
        <f>'[1]T507-512'!DA25</f>
        <v>80</v>
      </c>
      <c r="DD121" s="6">
        <f>'[1]T507-512'!DA24</f>
        <v>64</v>
      </c>
      <c r="DE121" s="6">
        <f>'[1]T507-512'!DA23</f>
        <v>65</v>
      </c>
      <c r="DF121" s="36" t="s">
        <v>301</v>
      </c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7" t="s">
        <v>83</v>
      </c>
      <c r="EA121" s="6">
        <v>102</v>
      </c>
      <c r="EB121" s="6">
        <v>409</v>
      </c>
      <c r="EC121" s="6">
        <v>288</v>
      </c>
      <c r="ED121" s="6">
        <v>336</v>
      </c>
      <c r="EE121" s="7" t="s">
        <v>83</v>
      </c>
      <c r="EF121" s="6">
        <v>228</v>
      </c>
      <c r="EG121" s="6">
        <f t="shared" si="48"/>
        <v>1363</v>
      </c>
      <c r="EH121" s="10" t="s">
        <v>158</v>
      </c>
      <c r="EI121" s="6"/>
      <c r="EJ121" s="7" t="s">
        <v>159</v>
      </c>
      <c r="EK121" s="6">
        <f t="shared" si="49"/>
        <v>1363</v>
      </c>
      <c r="EL121" s="6">
        <f t="shared" si="50"/>
        <v>228</v>
      </c>
      <c r="EM121" s="7" t="s">
        <v>83</v>
      </c>
      <c r="EN121" s="6">
        <f t="shared" si="51"/>
        <v>336</v>
      </c>
      <c r="EO121" s="6">
        <f t="shared" si="52"/>
        <v>288</v>
      </c>
      <c r="EP121" s="6">
        <f t="shared" si="53"/>
        <v>409</v>
      </c>
      <c r="EQ121" s="51">
        <f>EA121</f>
        <v>102</v>
      </c>
      <c r="ER121" s="36" t="s">
        <v>83</v>
      </c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</row>
    <row r="122" spans="2:212" ht="18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3"/>
      <c r="R122" s="8"/>
      <c r="S122" s="8"/>
      <c r="T122" s="103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9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0">
        <v>79</v>
      </c>
      <c r="BW122" s="6">
        <v>26</v>
      </c>
      <c r="BX122" s="6">
        <v>13</v>
      </c>
      <c r="BY122" s="6">
        <v>51</v>
      </c>
      <c r="BZ122" s="6">
        <v>111</v>
      </c>
      <c r="CA122" s="6">
        <v>118</v>
      </c>
      <c r="CB122" s="6">
        <v>181</v>
      </c>
      <c r="CC122" s="6">
        <f>SUM(BV122:CB122)</f>
        <v>579</v>
      </c>
      <c r="CD122" s="10" t="s">
        <v>166</v>
      </c>
      <c r="CE122" s="6"/>
      <c r="CF122" s="7" t="s">
        <v>76</v>
      </c>
      <c r="CG122" s="6">
        <f>CC122</f>
        <v>579</v>
      </c>
      <c r="CH122" s="6">
        <f>CB122</f>
        <v>181</v>
      </c>
      <c r="CI122" s="6">
        <f>CA122</f>
        <v>118</v>
      </c>
      <c r="CJ122" s="6">
        <f>BZ122</f>
        <v>111</v>
      </c>
      <c r="CK122" s="6">
        <f>BY122</f>
        <v>51</v>
      </c>
      <c r="CL122" s="6">
        <f>BX122</f>
        <v>13</v>
      </c>
      <c r="CM122" s="6">
        <f>BW122</f>
        <v>26</v>
      </c>
      <c r="CN122" s="6">
        <f>BV122</f>
        <v>79</v>
      </c>
      <c r="CO122" s="6"/>
      <c r="CP122" s="6"/>
      <c r="CQ122" s="39"/>
      <c r="CR122" s="8"/>
      <c r="CS122" s="69" t="s">
        <v>83</v>
      </c>
      <c r="CT122" s="68" t="e">
        <f t="shared" si="45"/>
        <v>#REF!</v>
      </c>
      <c r="CU122" s="68" t="e">
        <f t="shared" si="45"/>
        <v>#REF!</v>
      </c>
      <c r="CV122" s="68" t="e">
        <f t="shared" si="45"/>
        <v>#REF!</v>
      </c>
      <c r="CW122" s="68" t="e">
        <f t="shared" si="45"/>
        <v>#REF!</v>
      </c>
      <c r="CX122" s="36" t="s">
        <v>283</v>
      </c>
      <c r="CY122" s="8"/>
      <c r="CZ122" s="8"/>
      <c r="DA122" s="110"/>
      <c r="DB122" s="110"/>
      <c r="DC122" s="110"/>
      <c r="DD122" s="110"/>
      <c r="DE122" s="111" t="s">
        <v>302</v>
      </c>
      <c r="DF122" s="12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7" t="s">
        <v>83</v>
      </c>
      <c r="EA122" s="6">
        <v>100</v>
      </c>
      <c r="EB122" s="6">
        <v>230</v>
      </c>
      <c r="EC122" s="6">
        <v>259</v>
      </c>
      <c r="ED122" s="6">
        <v>242</v>
      </c>
      <c r="EE122" s="7" t="s">
        <v>83</v>
      </c>
      <c r="EF122" s="6">
        <v>342</v>
      </c>
      <c r="EG122" s="6">
        <f t="shared" si="48"/>
        <v>1173</v>
      </c>
      <c r="EH122" s="10" t="s">
        <v>168</v>
      </c>
      <c r="EI122" s="6"/>
      <c r="EJ122" s="7" t="s">
        <v>169</v>
      </c>
      <c r="EK122" s="6">
        <f t="shared" si="49"/>
        <v>1173</v>
      </c>
      <c r="EL122" s="6">
        <f t="shared" si="50"/>
        <v>342</v>
      </c>
      <c r="EM122" s="7" t="s">
        <v>83</v>
      </c>
      <c r="EN122" s="6">
        <f t="shared" si="51"/>
        <v>242</v>
      </c>
      <c r="EO122" s="6">
        <f t="shared" si="52"/>
        <v>259</v>
      </c>
      <c r="EP122" s="6">
        <f t="shared" si="53"/>
        <v>230</v>
      </c>
      <c r="EQ122" s="51">
        <f>EA122</f>
        <v>100</v>
      </c>
      <c r="ER122" s="36" t="s">
        <v>83</v>
      </c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</row>
    <row r="123" spans="2:212" ht="18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3"/>
      <c r="R123" s="8"/>
      <c r="S123" s="8"/>
      <c r="T123" s="103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9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0" t="s">
        <v>83</v>
      </c>
      <c r="BW123" s="6">
        <v>30</v>
      </c>
      <c r="BX123" s="6">
        <v>135</v>
      </c>
      <c r="BY123" s="6">
        <v>241</v>
      </c>
      <c r="BZ123" s="6">
        <v>207</v>
      </c>
      <c r="CA123" s="6">
        <v>51</v>
      </c>
      <c r="CB123" s="6">
        <v>175</v>
      </c>
      <c r="CC123" s="6">
        <f>SUM(BV123:CB123)</f>
        <v>839</v>
      </c>
      <c r="CD123" s="10" t="s">
        <v>176</v>
      </c>
      <c r="CE123" s="6"/>
      <c r="CF123" s="7" t="s">
        <v>77</v>
      </c>
      <c r="CG123" s="6">
        <f>CC123</f>
        <v>839</v>
      </c>
      <c r="CH123" s="6">
        <f>CB123</f>
        <v>175</v>
      </c>
      <c r="CI123" s="6">
        <f>CA123</f>
        <v>51</v>
      </c>
      <c r="CJ123" s="6">
        <f>BZ123</f>
        <v>207</v>
      </c>
      <c r="CK123" s="6">
        <f>BY123</f>
        <v>241</v>
      </c>
      <c r="CL123" s="6">
        <f>BX123</f>
        <v>135</v>
      </c>
      <c r="CM123" s="6">
        <f>BW123</f>
        <v>30</v>
      </c>
      <c r="CN123" s="7" t="s">
        <v>83</v>
      </c>
      <c r="CO123" s="7"/>
      <c r="CP123" s="7"/>
      <c r="CQ123" s="37"/>
      <c r="CR123" s="8"/>
      <c r="CS123" s="68"/>
      <c r="CT123" s="68"/>
      <c r="CU123" s="68"/>
      <c r="CV123" s="68"/>
      <c r="CW123" s="68"/>
      <c r="CX123" s="8"/>
      <c r="CY123" s="8"/>
      <c r="CZ123" s="8"/>
      <c r="DA123" s="111" t="s">
        <v>303</v>
      </c>
      <c r="DB123" s="110"/>
      <c r="DC123" s="110"/>
      <c r="DD123" s="110"/>
      <c r="DE123" s="110"/>
      <c r="DF123" s="12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6">
        <v>2</v>
      </c>
      <c r="EA123" s="6">
        <v>155</v>
      </c>
      <c r="EB123" s="6">
        <v>180</v>
      </c>
      <c r="EC123" s="6">
        <v>532</v>
      </c>
      <c r="ED123" s="6">
        <v>356</v>
      </c>
      <c r="EE123" s="6">
        <v>86</v>
      </c>
      <c r="EF123" s="6">
        <v>272</v>
      </c>
      <c r="EG123" s="6">
        <f t="shared" si="48"/>
        <v>1583</v>
      </c>
      <c r="EH123" s="10" t="s">
        <v>177</v>
      </c>
      <c r="EI123" s="6"/>
      <c r="EJ123" s="7" t="s">
        <v>178</v>
      </c>
      <c r="EK123" s="6">
        <f t="shared" si="49"/>
        <v>1583</v>
      </c>
      <c r="EL123" s="6">
        <f t="shared" si="50"/>
        <v>272</v>
      </c>
      <c r="EM123" s="6">
        <f>EE123</f>
        <v>86</v>
      </c>
      <c r="EN123" s="6">
        <f t="shared" si="51"/>
        <v>356</v>
      </c>
      <c r="EO123" s="6">
        <f t="shared" si="52"/>
        <v>532</v>
      </c>
      <c r="EP123" s="6">
        <f t="shared" si="53"/>
        <v>180</v>
      </c>
      <c r="EQ123" s="51">
        <f>EA123</f>
        <v>155</v>
      </c>
      <c r="ER123" s="36">
        <f>DZ123</f>
        <v>2</v>
      </c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</row>
    <row r="124" spans="2:212" ht="18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3"/>
      <c r="R124" s="8"/>
      <c r="S124" s="8"/>
      <c r="T124" s="103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9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12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9"/>
      <c r="CR124" s="8"/>
      <c r="CS124" s="8"/>
      <c r="CT124" s="8"/>
      <c r="CU124" s="8"/>
      <c r="CV124" s="8"/>
      <c r="CW124" s="8"/>
      <c r="CX124" s="8"/>
      <c r="CY124" s="8"/>
      <c r="CZ124" s="8"/>
      <c r="DA124" s="110"/>
      <c r="DB124" s="110"/>
      <c r="DC124" s="110"/>
      <c r="DD124" s="111" t="s">
        <v>304</v>
      </c>
      <c r="DE124" s="110"/>
      <c r="DF124" s="12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7" t="s">
        <v>83</v>
      </c>
      <c r="EA124" s="7" t="s">
        <v>83</v>
      </c>
      <c r="EB124" s="6">
        <v>58</v>
      </c>
      <c r="EC124" s="6">
        <v>26</v>
      </c>
      <c r="ED124" s="6">
        <v>213</v>
      </c>
      <c r="EE124" s="7" t="s">
        <v>83</v>
      </c>
      <c r="EF124" s="6">
        <v>51</v>
      </c>
      <c r="EG124" s="6">
        <f t="shared" si="48"/>
        <v>348</v>
      </c>
      <c r="EH124" s="10" t="s">
        <v>185</v>
      </c>
      <c r="EI124" s="6"/>
      <c r="EJ124" s="7" t="s">
        <v>186</v>
      </c>
      <c r="EK124" s="6">
        <f t="shared" si="49"/>
        <v>348</v>
      </c>
      <c r="EL124" s="6">
        <f t="shared" si="50"/>
        <v>51</v>
      </c>
      <c r="EM124" s="7" t="s">
        <v>83</v>
      </c>
      <c r="EN124" s="6">
        <f t="shared" si="51"/>
        <v>213</v>
      </c>
      <c r="EO124" s="6">
        <f t="shared" si="52"/>
        <v>26</v>
      </c>
      <c r="EP124" s="6">
        <f t="shared" si="53"/>
        <v>58</v>
      </c>
      <c r="EQ124" s="11" t="s">
        <v>83</v>
      </c>
      <c r="ER124" s="11" t="s">
        <v>83</v>
      </c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</row>
    <row r="125" spans="2:21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3"/>
      <c r="R125" s="8"/>
      <c r="S125" s="8"/>
      <c r="T125" s="103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9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12"/>
      <c r="BW125" s="8"/>
      <c r="BX125" s="8"/>
      <c r="BY125" s="8"/>
      <c r="BZ125" s="11" t="s">
        <v>189</v>
      </c>
      <c r="CA125" s="8"/>
      <c r="CB125" s="8"/>
      <c r="CC125" s="8"/>
      <c r="CD125" s="8"/>
      <c r="CE125" s="8"/>
      <c r="CF125" s="8"/>
      <c r="CG125" s="8"/>
      <c r="CH125" s="8"/>
      <c r="CI125" s="8"/>
      <c r="CJ125" s="11" t="s">
        <v>265</v>
      </c>
      <c r="CK125" s="8"/>
      <c r="CL125" s="8"/>
      <c r="CM125" s="8"/>
      <c r="CN125" s="8"/>
      <c r="CO125" s="8"/>
      <c r="CP125" s="8"/>
      <c r="CQ125" s="9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112" t="s">
        <v>305</v>
      </c>
      <c r="DF125" s="12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7" t="s">
        <v>83</v>
      </c>
      <c r="EA125" s="7" t="s">
        <v>83</v>
      </c>
      <c r="EB125" s="6">
        <v>12</v>
      </c>
      <c r="EC125" s="6">
        <v>25</v>
      </c>
      <c r="ED125" s="7" t="s">
        <v>83</v>
      </c>
      <c r="EE125" s="7" t="s">
        <v>83</v>
      </c>
      <c r="EF125" s="6">
        <v>86</v>
      </c>
      <c r="EG125" s="6">
        <f t="shared" si="48"/>
        <v>123</v>
      </c>
      <c r="EH125" s="10" t="s">
        <v>190</v>
      </c>
      <c r="EI125" s="6"/>
      <c r="EJ125" s="7" t="s">
        <v>191</v>
      </c>
      <c r="EK125" s="6">
        <f t="shared" si="49"/>
        <v>123</v>
      </c>
      <c r="EL125" s="6">
        <f t="shared" si="50"/>
        <v>86</v>
      </c>
      <c r="EM125" s="7" t="s">
        <v>83</v>
      </c>
      <c r="EN125" s="7" t="s">
        <v>83</v>
      </c>
      <c r="EO125" s="6">
        <f t="shared" si="52"/>
        <v>25</v>
      </c>
      <c r="EP125" s="6">
        <f t="shared" si="53"/>
        <v>12</v>
      </c>
      <c r="EQ125" s="11" t="s">
        <v>83</v>
      </c>
      <c r="ER125" s="11" t="s">
        <v>83</v>
      </c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</row>
    <row r="126" spans="2:21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3"/>
      <c r="R126" s="8"/>
      <c r="S126" s="8"/>
      <c r="T126" s="103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9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66">
        <f t="shared" ref="BV126:CB130" si="55">BV119/$CC119*100</f>
        <v>0.87245760401330497</v>
      </c>
      <c r="BW126" s="68">
        <f t="shared" si="55"/>
        <v>9.9296581056764275</v>
      </c>
      <c r="BX126" s="68">
        <f t="shared" si="55"/>
        <v>11.265608811821801</v>
      </c>
      <c r="BY126" s="68">
        <f t="shared" si="55"/>
        <v>17.383717759965101</v>
      </c>
      <c r="BZ126" s="68">
        <f t="shared" si="55"/>
        <v>26.96439282403621</v>
      </c>
      <c r="CA126" s="68">
        <f t="shared" si="55"/>
        <v>11.761819074104368</v>
      </c>
      <c r="CB126" s="68">
        <f t="shared" si="55"/>
        <v>21.82234582038279</v>
      </c>
      <c r="CC126" s="68">
        <f>SUM(BV126:CB126)</f>
        <v>100.00000000000001</v>
      </c>
      <c r="CD126" s="10" t="s">
        <v>73</v>
      </c>
      <c r="CE126" s="8"/>
      <c r="CF126" s="11" t="s">
        <v>74</v>
      </c>
      <c r="CG126" s="68">
        <f>SUM(CH126:CN126)</f>
        <v>100</v>
      </c>
      <c r="CH126" s="68">
        <f t="shared" ref="CH126:CN130" si="56">CH119/$CG119*100</f>
        <v>21.82234582038279</v>
      </c>
      <c r="CI126" s="68">
        <f t="shared" si="56"/>
        <v>11.761819074104368</v>
      </c>
      <c r="CJ126" s="68">
        <f t="shared" si="56"/>
        <v>26.96439282403621</v>
      </c>
      <c r="CK126" s="68">
        <f t="shared" si="56"/>
        <v>17.383717759965101</v>
      </c>
      <c r="CL126" s="68">
        <f t="shared" si="56"/>
        <v>11.265608811821801</v>
      </c>
      <c r="CM126" s="68">
        <f t="shared" si="56"/>
        <v>9.9296581056764275</v>
      </c>
      <c r="CN126" s="68">
        <f t="shared" si="56"/>
        <v>0.87245760401330497</v>
      </c>
      <c r="CO126" s="68"/>
      <c r="CP126" s="68"/>
      <c r="CQ126" s="39"/>
      <c r="CR126" s="8"/>
      <c r="CS126" s="8"/>
      <c r="CT126" s="11" t="s">
        <v>64</v>
      </c>
      <c r="CU126" s="11" t="s">
        <v>39</v>
      </c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12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7" t="s">
        <v>83</v>
      </c>
      <c r="EA126" s="6">
        <f t="shared" ref="EA126:EF126" si="57">EA127+EA128</f>
        <v>429</v>
      </c>
      <c r="EB126" s="6">
        <f t="shared" si="57"/>
        <v>930</v>
      </c>
      <c r="EC126" s="6">
        <f t="shared" si="57"/>
        <v>1448</v>
      </c>
      <c r="ED126" s="6">
        <f t="shared" si="57"/>
        <v>1644</v>
      </c>
      <c r="EE126" s="6">
        <f t="shared" si="57"/>
        <v>71</v>
      </c>
      <c r="EF126" s="6">
        <f t="shared" si="57"/>
        <v>1271</v>
      </c>
      <c r="EG126" s="6">
        <f t="shared" si="48"/>
        <v>5793</v>
      </c>
      <c r="EH126" s="10" t="s">
        <v>192</v>
      </c>
      <c r="EI126" s="6"/>
      <c r="EJ126" s="7" t="s">
        <v>193</v>
      </c>
      <c r="EK126" s="6">
        <f t="shared" si="49"/>
        <v>5793</v>
      </c>
      <c r="EL126" s="6">
        <f t="shared" si="50"/>
        <v>1271</v>
      </c>
      <c r="EM126" s="6">
        <f>EE126</f>
        <v>71</v>
      </c>
      <c r="EN126" s="6">
        <f t="shared" ref="EN126:EN136" si="58">ED126</f>
        <v>1644</v>
      </c>
      <c r="EO126" s="6">
        <f t="shared" si="52"/>
        <v>1448</v>
      </c>
      <c r="EP126" s="6">
        <f t="shared" si="53"/>
        <v>930</v>
      </c>
      <c r="EQ126" s="51">
        <f>EA126</f>
        <v>429</v>
      </c>
      <c r="ER126" s="11" t="s">
        <v>83</v>
      </c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</row>
    <row r="127" spans="2:212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3"/>
      <c r="R127" s="8"/>
      <c r="S127" s="8"/>
      <c r="T127" s="103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9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66" t="s">
        <v>206</v>
      </c>
      <c r="BW127" s="68">
        <f t="shared" si="55"/>
        <v>11.350159647255587</v>
      </c>
      <c r="BX127" s="68">
        <f t="shared" si="55"/>
        <v>11.418579899650297</v>
      </c>
      <c r="BY127" s="68">
        <f t="shared" si="55"/>
        <v>18.20738938725863</v>
      </c>
      <c r="BZ127" s="68">
        <f t="shared" si="55"/>
        <v>26.638284932339971</v>
      </c>
      <c r="CA127" s="68">
        <f t="shared" si="55"/>
        <v>11.851908164816786</v>
      </c>
      <c r="CB127" s="68">
        <f t="shared" si="55"/>
        <v>20.533677968678727</v>
      </c>
      <c r="CC127" s="68">
        <f>SUM(BV127:CB127)</f>
        <v>100.00000000000001</v>
      </c>
      <c r="CD127" s="36" t="s">
        <v>147</v>
      </c>
      <c r="CE127" s="8"/>
      <c r="CF127" s="11" t="s">
        <v>144</v>
      </c>
      <c r="CG127" s="68">
        <f>SUM(CH127:CN127)</f>
        <v>100</v>
      </c>
      <c r="CH127" s="68">
        <f t="shared" si="56"/>
        <v>20.533677968678727</v>
      </c>
      <c r="CI127" s="68">
        <f t="shared" si="56"/>
        <v>11.851908164816786</v>
      </c>
      <c r="CJ127" s="68">
        <f t="shared" si="56"/>
        <v>26.638284932339971</v>
      </c>
      <c r="CK127" s="68">
        <f t="shared" si="56"/>
        <v>18.20738938725863</v>
      </c>
      <c r="CL127" s="68">
        <f t="shared" si="56"/>
        <v>11.418579899650297</v>
      </c>
      <c r="CM127" s="68">
        <f t="shared" si="56"/>
        <v>11.350159647255587</v>
      </c>
      <c r="CN127" s="69" t="s">
        <v>83</v>
      </c>
      <c r="CO127" s="69"/>
      <c r="CP127" s="69"/>
      <c r="CQ127" s="37"/>
      <c r="CR127" s="8"/>
      <c r="CS127" s="8"/>
      <c r="CT127" s="8"/>
      <c r="CU127" s="8"/>
      <c r="CV127" s="8"/>
      <c r="CW127" s="8"/>
      <c r="CX127" s="8"/>
      <c r="CY127" s="8"/>
      <c r="CZ127" s="113" t="s">
        <v>38</v>
      </c>
      <c r="DA127" s="114" t="s">
        <v>39</v>
      </c>
      <c r="DB127" s="114" t="s">
        <v>40</v>
      </c>
      <c r="DC127" s="114" t="s">
        <v>41</v>
      </c>
      <c r="DD127" s="114" t="s">
        <v>42</v>
      </c>
      <c r="DE127" s="114" t="s">
        <v>43</v>
      </c>
      <c r="DF127" s="115" t="s">
        <v>296</v>
      </c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7" t="s">
        <v>83</v>
      </c>
      <c r="EA127" s="6">
        <v>429</v>
      </c>
      <c r="EB127" s="6">
        <v>930</v>
      </c>
      <c r="EC127" s="6">
        <v>1180</v>
      </c>
      <c r="ED127" s="6">
        <v>981</v>
      </c>
      <c r="EE127" s="6">
        <v>13</v>
      </c>
      <c r="EF127" s="6">
        <v>1095</v>
      </c>
      <c r="EG127" s="6">
        <f t="shared" si="48"/>
        <v>4628</v>
      </c>
      <c r="EH127" s="10" t="s">
        <v>194</v>
      </c>
      <c r="EI127" s="6"/>
      <c r="EJ127" s="7" t="s">
        <v>195</v>
      </c>
      <c r="EK127" s="6">
        <f t="shared" si="49"/>
        <v>4628</v>
      </c>
      <c r="EL127" s="6">
        <f t="shared" si="50"/>
        <v>1095</v>
      </c>
      <c r="EM127" s="6">
        <f>EE127</f>
        <v>13</v>
      </c>
      <c r="EN127" s="6">
        <f t="shared" si="58"/>
        <v>981</v>
      </c>
      <c r="EO127" s="6">
        <f t="shared" si="52"/>
        <v>1180</v>
      </c>
      <c r="EP127" s="6">
        <f t="shared" si="53"/>
        <v>930</v>
      </c>
      <c r="EQ127" s="51">
        <f>EA127</f>
        <v>429</v>
      </c>
      <c r="ER127" s="11" t="s">
        <v>83</v>
      </c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</row>
    <row r="128" spans="2:21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3"/>
      <c r="R128" s="8"/>
      <c r="S128" s="8"/>
      <c r="T128" s="103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66">
        <f>BV121/$CC121*100</f>
        <v>2.1502521900716753</v>
      </c>
      <c r="BW128" s="68">
        <f t="shared" si="55"/>
        <v>7.2205999469073534</v>
      </c>
      <c r="BX128" s="68">
        <f t="shared" si="55"/>
        <v>11.043270507034777</v>
      </c>
      <c r="BY128" s="68">
        <f t="shared" si="55"/>
        <v>13.299707990443324</v>
      </c>
      <c r="BZ128" s="68">
        <f t="shared" si="55"/>
        <v>29.811521104327049</v>
      </c>
      <c r="CA128" s="68">
        <f t="shared" si="55"/>
        <v>11.388372710379613</v>
      </c>
      <c r="CB128" s="68">
        <f t="shared" si="55"/>
        <v>25.086275550836206</v>
      </c>
      <c r="CC128" s="68">
        <f>SUM(BV128:CB128)</f>
        <v>100</v>
      </c>
      <c r="CD128" s="36" t="s">
        <v>157</v>
      </c>
      <c r="CE128" s="8"/>
      <c r="CF128" s="11" t="s">
        <v>148</v>
      </c>
      <c r="CG128" s="68">
        <f>SUM(CH128:CN128)</f>
        <v>99.999999999999986</v>
      </c>
      <c r="CH128" s="68">
        <f t="shared" si="56"/>
        <v>25.086275550836206</v>
      </c>
      <c r="CI128" s="68">
        <f t="shared" si="56"/>
        <v>11.388372710379613</v>
      </c>
      <c r="CJ128" s="68">
        <f t="shared" si="56"/>
        <v>29.811521104327049</v>
      </c>
      <c r="CK128" s="68">
        <f t="shared" si="56"/>
        <v>13.299707990443324</v>
      </c>
      <c r="CL128" s="68">
        <f t="shared" si="56"/>
        <v>11.043270507034777</v>
      </c>
      <c r="CM128" s="68">
        <f t="shared" si="56"/>
        <v>7.2205999469073534</v>
      </c>
      <c r="CN128" s="68">
        <f>CN121/$CG121*100</f>
        <v>2.1502521900716753</v>
      </c>
      <c r="CO128" s="68"/>
      <c r="CP128" s="68"/>
      <c r="CQ128" s="39"/>
      <c r="CR128" s="8"/>
      <c r="CS128" s="8"/>
      <c r="CT128" s="11" t="s">
        <v>28</v>
      </c>
      <c r="CU128" s="11" t="s">
        <v>28</v>
      </c>
      <c r="CV128" s="11" t="s">
        <v>28</v>
      </c>
      <c r="CW128" s="8"/>
      <c r="CX128" s="8"/>
      <c r="CY128" s="8"/>
      <c r="CZ128" s="8"/>
      <c r="DC128" s="112" t="s">
        <v>306</v>
      </c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7" t="s">
        <v>83</v>
      </c>
      <c r="EA128" s="7" t="s">
        <v>83</v>
      </c>
      <c r="EB128" s="7" t="s">
        <v>83</v>
      </c>
      <c r="EC128" s="6">
        <v>268</v>
      </c>
      <c r="ED128" s="6">
        <v>663</v>
      </c>
      <c r="EE128" s="6">
        <v>58</v>
      </c>
      <c r="EF128" s="6">
        <v>176</v>
      </c>
      <c r="EG128" s="6">
        <f t="shared" si="48"/>
        <v>1165</v>
      </c>
      <c r="EH128" s="10" t="s">
        <v>196</v>
      </c>
      <c r="EI128" s="6"/>
      <c r="EJ128" s="7" t="s">
        <v>197</v>
      </c>
      <c r="EK128" s="6">
        <f t="shared" si="49"/>
        <v>1165</v>
      </c>
      <c r="EL128" s="6">
        <f t="shared" si="50"/>
        <v>176</v>
      </c>
      <c r="EM128" s="6">
        <f>EE128</f>
        <v>58</v>
      </c>
      <c r="EN128" s="6">
        <f t="shared" si="58"/>
        <v>663</v>
      </c>
      <c r="EO128" s="6">
        <f t="shared" si="52"/>
        <v>268</v>
      </c>
      <c r="EP128" s="7" t="s">
        <v>83</v>
      </c>
      <c r="EQ128" s="11" t="s">
        <v>83</v>
      </c>
      <c r="ER128" s="11" t="s">
        <v>83</v>
      </c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</row>
    <row r="129" spans="2:21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3"/>
      <c r="R129" s="8"/>
      <c r="S129" s="8"/>
      <c r="T129" s="103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9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66">
        <f>BV122/$CC122*100</f>
        <v>13.644214162348877</v>
      </c>
      <c r="BW129" s="68">
        <f t="shared" si="55"/>
        <v>4.4905008635578589</v>
      </c>
      <c r="BX129" s="68">
        <f t="shared" si="55"/>
        <v>2.2452504317789295</v>
      </c>
      <c r="BY129" s="68">
        <f t="shared" si="55"/>
        <v>8.8082901554404138</v>
      </c>
      <c r="BZ129" s="68">
        <f t="shared" si="55"/>
        <v>19.170984455958546</v>
      </c>
      <c r="CA129" s="68">
        <f t="shared" si="55"/>
        <v>20.379965457685664</v>
      </c>
      <c r="CB129" s="68">
        <f t="shared" si="55"/>
        <v>31.260794473229709</v>
      </c>
      <c r="CC129" s="68">
        <f>SUM(BV129:CB129)</f>
        <v>100</v>
      </c>
      <c r="CD129" s="36" t="s">
        <v>166</v>
      </c>
      <c r="CE129" s="8"/>
      <c r="CF129" s="11" t="s">
        <v>76</v>
      </c>
      <c r="CG129" s="68">
        <f>SUM(CH129:CN129)</f>
        <v>100</v>
      </c>
      <c r="CH129" s="68">
        <f t="shared" si="56"/>
        <v>31.260794473229709</v>
      </c>
      <c r="CI129" s="68">
        <f t="shared" si="56"/>
        <v>20.379965457685664</v>
      </c>
      <c r="CJ129" s="68">
        <f t="shared" si="56"/>
        <v>19.170984455958546</v>
      </c>
      <c r="CK129" s="68">
        <f t="shared" si="56"/>
        <v>8.8082901554404138</v>
      </c>
      <c r="CL129" s="68">
        <f t="shared" si="56"/>
        <v>2.2452504317789295</v>
      </c>
      <c r="CM129" s="68">
        <f t="shared" si="56"/>
        <v>4.4905008635578589</v>
      </c>
      <c r="CN129" s="68">
        <f>CN122/$CG122*100</f>
        <v>13.644214162348877</v>
      </c>
      <c r="CO129" s="68"/>
      <c r="CP129" s="68"/>
      <c r="CQ129" s="39"/>
      <c r="CR129" s="8"/>
      <c r="CS129" s="11" t="s">
        <v>255</v>
      </c>
      <c r="CT129" s="11" t="s">
        <v>70</v>
      </c>
      <c r="CU129" s="11" t="s">
        <v>256</v>
      </c>
      <c r="CV129" s="11" t="s">
        <v>72</v>
      </c>
      <c r="CW129" s="11" t="s">
        <v>73</v>
      </c>
      <c r="CX129" s="8"/>
      <c r="CY129" s="8"/>
      <c r="CZ129" s="39" t="e">
        <f>CZ139+CZ141+CZ143+#REF!</f>
        <v>#REF!</v>
      </c>
      <c r="DA129" s="51" t="e">
        <f>DA139+DA141+DA143+#REF!</f>
        <v>#REF!</v>
      </c>
      <c r="DB129" s="51" t="e">
        <f>DB139+DB141+DB143+#REF!</f>
        <v>#REF!</v>
      </c>
      <c r="DC129" s="51" t="e">
        <f>DC139+DC141+DC143+#REF!</f>
        <v>#REF!</v>
      </c>
      <c r="DD129" s="51" t="e">
        <f>DD139+DD141+DD143+#REF!</f>
        <v>#REF!</v>
      </c>
      <c r="DE129" s="51" t="e">
        <f>DE139+DE141+DE143+#REF!</f>
        <v>#REF!</v>
      </c>
      <c r="DF129" s="36" t="s">
        <v>121</v>
      </c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7" t="s">
        <v>83</v>
      </c>
      <c r="EA129" s="7" t="s">
        <v>257</v>
      </c>
      <c r="EB129" s="7" t="s">
        <v>83</v>
      </c>
      <c r="EC129" s="6">
        <v>247</v>
      </c>
      <c r="ED129" s="6">
        <v>518</v>
      </c>
      <c r="EE129" s="7" t="s">
        <v>83</v>
      </c>
      <c r="EF129" s="6">
        <v>173</v>
      </c>
      <c r="EG129" s="6">
        <f t="shared" si="48"/>
        <v>938</v>
      </c>
      <c r="EH129" s="10" t="s">
        <v>198</v>
      </c>
      <c r="EI129" s="6"/>
      <c r="EJ129" s="7" t="s">
        <v>199</v>
      </c>
      <c r="EK129" s="6">
        <f t="shared" si="49"/>
        <v>938</v>
      </c>
      <c r="EL129" s="6">
        <f t="shared" si="50"/>
        <v>173</v>
      </c>
      <c r="EM129" s="7" t="s">
        <v>83</v>
      </c>
      <c r="EN129" s="6">
        <f t="shared" si="58"/>
        <v>518</v>
      </c>
      <c r="EO129" s="6">
        <f t="shared" si="52"/>
        <v>247</v>
      </c>
      <c r="EP129" s="7" t="s">
        <v>83</v>
      </c>
      <c r="EQ129" s="11" t="s">
        <v>83</v>
      </c>
      <c r="ER129" s="11" t="s">
        <v>83</v>
      </c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</row>
    <row r="130" spans="2:21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3"/>
      <c r="R130" s="8"/>
      <c r="S130" s="8"/>
      <c r="T130" s="103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66" t="s">
        <v>206</v>
      </c>
      <c r="BW130" s="68">
        <f t="shared" si="55"/>
        <v>3.5756853396901072</v>
      </c>
      <c r="BX130" s="68">
        <f t="shared" si="55"/>
        <v>16.090584028605484</v>
      </c>
      <c r="BY130" s="68">
        <f t="shared" si="55"/>
        <v>28.724672228843861</v>
      </c>
      <c r="BZ130" s="68">
        <f t="shared" si="55"/>
        <v>24.672228843861742</v>
      </c>
      <c r="CA130" s="68">
        <f t="shared" si="55"/>
        <v>6.0786650774731825</v>
      </c>
      <c r="CB130" s="68">
        <f t="shared" si="55"/>
        <v>20.858164481525627</v>
      </c>
      <c r="CC130" s="68">
        <f>SUM(BV130:CB130)</f>
        <v>100</v>
      </c>
      <c r="CD130" s="36" t="s">
        <v>176</v>
      </c>
      <c r="CE130" s="8"/>
      <c r="CF130" s="7" t="s">
        <v>77</v>
      </c>
      <c r="CG130" s="68">
        <f>SUM(CH130:CN130)</f>
        <v>100.00000000000001</v>
      </c>
      <c r="CH130" s="68">
        <f t="shared" si="56"/>
        <v>20.858164481525627</v>
      </c>
      <c r="CI130" s="68">
        <f t="shared" si="56"/>
        <v>6.0786650774731825</v>
      </c>
      <c r="CJ130" s="68">
        <f t="shared" si="56"/>
        <v>24.672228843861742</v>
      </c>
      <c r="CK130" s="68">
        <f t="shared" si="56"/>
        <v>28.724672228843861</v>
      </c>
      <c r="CL130" s="68">
        <f t="shared" si="56"/>
        <v>16.090584028605484</v>
      </c>
      <c r="CM130" s="68">
        <f t="shared" si="56"/>
        <v>3.5756853396901072</v>
      </c>
      <c r="CN130" s="69" t="s">
        <v>83</v>
      </c>
      <c r="CO130" s="69"/>
      <c r="CP130" s="69"/>
      <c r="CQ130" s="37"/>
      <c r="CR130" s="8"/>
      <c r="CS130" s="6" t="e">
        <f>#REF!</f>
        <v>#REF!</v>
      </c>
      <c r="CT130" s="6" t="e">
        <f>#REF!</f>
        <v>#REF!</v>
      </c>
      <c r="CU130" s="6" t="e">
        <f>#REF!</f>
        <v>#REF!</v>
      </c>
      <c r="CV130" s="6" t="e">
        <f>#REF!</f>
        <v>#REF!</v>
      </c>
      <c r="CW130" s="6" t="e">
        <f>$CS$10</f>
        <v>#REF!</v>
      </c>
      <c r="CX130" s="11" t="s">
        <v>73</v>
      </c>
      <c r="CY130" s="8"/>
      <c r="CZ130" s="8"/>
      <c r="DA130" s="8"/>
      <c r="DB130" s="8"/>
      <c r="DC130" s="8"/>
      <c r="DD130" s="8"/>
      <c r="DE130" s="8"/>
      <c r="DF130" s="12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7" t="s">
        <v>83</v>
      </c>
      <c r="EA130" s="6">
        <f>EA131+EA132</f>
        <v>168</v>
      </c>
      <c r="EB130" s="6">
        <f>EB131+EB132</f>
        <v>36</v>
      </c>
      <c r="EC130" s="7" t="s">
        <v>83</v>
      </c>
      <c r="ED130" s="6">
        <f>ED131+ED132</f>
        <v>596</v>
      </c>
      <c r="EE130" s="6">
        <f>EE131+EE132</f>
        <v>147</v>
      </c>
      <c r="EF130" s="6">
        <f>EF131+EF132</f>
        <v>555</v>
      </c>
      <c r="EG130" s="6">
        <f t="shared" si="48"/>
        <v>1502</v>
      </c>
      <c r="EH130" s="10" t="s">
        <v>200</v>
      </c>
      <c r="EI130" s="6"/>
      <c r="EJ130" s="7" t="s">
        <v>201</v>
      </c>
      <c r="EK130" s="6">
        <f t="shared" si="49"/>
        <v>1502</v>
      </c>
      <c r="EL130" s="6">
        <f t="shared" si="50"/>
        <v>555</v>
      </c>
      <c r="EM130" s="6">
        <f>EE130</f>
        <v>147</v>
      </c>
      <c r="EN130" s="6">
        <f t="shared" si="58"/>
        <v>596</v>
      </c>
      <c r="EO130" s="7" t="s">
        <v>83</v>
      </c>
      <c r="EP130" s="6">
        <f>EB130</f>
        <v>36</v>
      </c>
      <c r="EQ130" s="51">
        <f t="shared" ref="EQ130:EQ136" si="59">EA130</f>
        <v>168</v>
      </c>
      <c r="ER130" s="11" t="s">
        <v>83</v>
      </c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</row>
    <row r="131" spans="2:21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3"/>
      <c r="R131" s="8"/>
      <c r="S131" s="8"/>
      <c r="T131" s="103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12"/>
      <c r="BW131" s="8"/>
      <c r="BX131" s="8"/>
      <c r="BY131" s="8"/>
      <c r="BZ131" s="8"/>
      <c r="CA131" s="8"/>
      <c r="CB131" s="8"/>
      <c r="CC131" s="8"/>
      <c r="CD131" s="12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9"/>
      <c r="CR131" s="8"/>
      <c r="CS131" s="6" t="e">
        <f>#REF!</f>
        <v>#REF!</v>
      </c>
      <c r="CT131" s="6" t="e">
        <f>#REF!</f>
        <v>#REF!</v>
      </c>
      <c r="CU131" s="6" t="e">
        <f>#REF!</f>
        <v>#REF!</v>
      </c>
      <c r="CV131" s="6" t="e">
        <f>#REF!</f>
        <v>#REF!</v>
      </c>
      <c r="CW131" s="6" t="e">
        <f>$CS$13</f>
        <v>#REF!</v>
      </c>
      <c r="CX131" s="36" t="s">
        <v>269</v>
      </c>
      <c r="CY131" s="8"/>
      <c r="CZ131" s="8"/>
      <c r="DA131" s="8"/>
      <c r="DB131" s="8"/>
      <c r="DC131" s="8"/>
      <c r="DD131" s="8"/>
      <c r="DE131" s="8"/>
      <c r="DF131" s="36" t="s">
        <v>307</v>
      </c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7" t="s">
        <v>83</v>
      </c>
      <c r="EA131" s="6">
        <v>91</v>
      </c>
      <c r="EB131" s="7" t="s">
        <v>83</v>
      </c>
      <c r="EC131" s="7" t="s">
        <v>83</v>
      </c>
      <c r="ED131" s="6">
        <v>182</v>
      </c>
      <c r="EE131" s="6">
        <v>147</v>
      </c>
      <c r="EF131" s="6">
        <v>241</v>
      </c>
      <c r="EG131" s="6">
        <f t="shared" si="48"/>
        <v>661</v>
      </c>
      <c r="EH131" s="10" t="s">
        <v>293</v>
      </c>
      <c r="EI131" s="6"/>
      <c r="EJ131" s="7" t="s">
        <v>203</v>
      </c>
      <c r="EK131" s="6">
        <f t="shared" si="49"/>
        <v>661</v>
      </c>
      <c r="EL131" s="6">
        <f t="shared" si="50"/>
        <v>241</v>
      </c>
      <c r="EM131" s="6">
        <f>EE131</f>
        <v>147</v>
      </c>
      <c r="EN131" s="6">
        <f t="shared" si="58"/>
        <v>182</v>
      </c>
      <c r="EO131" s="7" t="s">
        <v>83</v>
      </c>
      <c r="EP131" s="7" t="s">
        <v>83</v>
      </c>
      <c r="EQ131" s="51">
        <f t="shared" si="59"/>
        <v>91</v>
      </c>
      <c r="ER131" s="11" t="s">
        <v>83</v>
      </c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</row>
    <row r="132" spans="2:21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3"/>
      <c r="R132" s="8"/>
      <c r="S132" s="8"/>
      <c r="T132" s="103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66">
        <f t="shared" ref="BV132:CC132" si="60">SUM(BV133:BV136)</f>
        <v>100</v>
      </c>
      <c r="BW132" s="68">
        <f t="shared" si="60"/>
        <v>99.999999999999986</v>
      </c>
      <c r="BX132" s="68">
        <f t="shared" si="60"/>
        <v>100</v>
      </c>
      <c r="BY132" s="68">
        <f t="shared" si="60"/>
        <v>100</v>
      </c>
      <c r="BZ132" s="68">
        <f t="shared" si="60"/>
        <v>99.999999999999986</v>
      </c>
      <c r="CA132" s="68">
        <f t="shared" si="60"/>
        <v>99.999999999999986</v>
      </c>
      <c r="CB132" s="68">
        <f t="shared" si="60"/>
        <v>100</v>
      </c>
      <c r="CC132" s="68">
        <f t="shared" si="60"/>
        <v>100</v>
      </c>
      <c r="CD132" s="10" t="s">
        <v>73</v>
      </c>
      <c r="CE132" s="8"/>
      <c r="CF132" s="11" t="s">
        <v>74</v>
      </c>
      <c r="CG132" s="68">
        <f>CC132</f>
        <v>100</v>
      </c>
      <c r="CH132" s="68">
        <f>CB132</f>
        <v>100</v>
      </c>
      <c r="CI132" s="68">
        <f>CA132</f>
        <v>99.999999999999986</v>
      </c>
      <c r="CJ132" s="68">
        <f>BZ132</f>
        <v>99.999999999999986</v>
      </c>
      <c r="CK132" s="68">
        <f>BY132</f>
        <v>100</v>
      </c>
      <c r="CL132" s="68">
        <f>BX132</f>
        <v>100</v>
      </c>
      <c r="CM132" s="68">
        <f>BW132</f>
        <v>99.999999999999986</v>
      </c>
      <c r="CN132" s="68">
        <f>BV132</f>
        <v>100</v>
      </c>
      <c r="CO132" s="68"/>
      <c r="CP132" s="68"/>
      <c r="CQ132" s="39"/>
      <c r="CR132" s="8"/>
      <c r="CS132" s="6" t="e">
        <f>#REF!</f>
        <v>#REF!</v>
      </c>
      <c r="CT132" s="6" t="e">
        <f>#REF!</f>
        <v>#REF!</v>
      </c>
      <c r="CU132" s="6" t="e">
        <f>#REF!</f>
        <v>#REF!</v>
      </c>
      <c r="CV132" s="6" t="e">
        <f>#REF!</f>
        <v>#REF!</v>
      </c>
      <c r="CW132" s="6" t="e">
        <f>$CS$19</f>
        <v>#REF!</v>
      </c>
      <c r="CX132" s="36" t="s">
        <v>289</v>
      </c>
      <c r="CY132" s="8"/>
      <c r="CZ132" s="51">
        <f t="shared" ref="CZ132:DE132" si="61">CZ135+CZ143+CZ141</f>
        <v>685</v>
      </c>
      <c r="DA132" s="51">
        <f t="shared" si="61"/>
        <v>541</v>
      </c>
      <c r="DB132" s="51">
        <f t="shared" si="61"/>
        <v>381</v>
      </c>
      <c r="DC132" s="51">
        <f t="shared" si="61"/>
        <v>299</v>
      </c>
      <c r="DD132" s="51">
        <f t="shared" si="61"/>
        <v>330</v>
      </c>
      <c r="DE132" s="51">
        <f t="shared" si="61"/>
        <v>304</v>
      </c>
      <c r="DF132" s="36" t="s">
        <v>308</v>
      </c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7" t="s">
        <v>83</v>
      </c>
      <c r="EA132" s="6">
        <v>77</v>
      </c>
      <c r="EB132" s="6">
        <v>36</v>
      </c>
      <c r="EC132" s="7" t="s">
        <v>83</v>
      </c>
      <c r="ED132" s="6">
        <v>414</v>
      </c>
      <c r="EE132" s="7" t="s">
        <v>83</v>
      </c>
      <c r="EF132" s="6">
        <v>314</v>
      </c>
      <c r="EG132" s="6">
        <f t="shared" si="48"/>
        <v>841</v>
      </c>
      <c r="EH132" s="10" t="s">
        <v>204</v>
      </c>
      <c r="EI132" s="6"/>
      <c r="EJ132" s="7" t="s">
        <v>205</v>
      </c>
      <c r="EK132" s="6">
        <f t="shared" si="49"/>
        <v>841</v>
      </c>
      <c r="EL132" s="6">
        <f t="shared" si="50"/>
        <v>314</v>
      </c>
      <c r="EM132" s="7" t="s">
        <v>83</v>
      </c>
      <c r="EN132" s="6">
        <f t="shared" si="58"/>
        <v>414</v>
      </c>
      <c r="EO132" s="7" t="s">
        <v>83</v>
      </c>
      <c r="EP132" s="6">
        <f>EB132</f>
        <v>36</v>
      </c>
      <c r="EQ132" s="51">
        <f t="shared" si="59"/>
        <v>77</v>
      </c>
      <c r="ER132" s="11" t="s">
        <v>83</v>
      </c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</row>
    <row r="133" spans="2:21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3"/>
      <c r="R133" s="8"/>
      <c r="S133" s="8"/>
      <c r="T133" s="103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69" t="s">
        <v>83</v>
      </c>
      <c r="BW133" s="68">
        <f t="shared" ref="BW133:CC133" si="62">BW120/BW119*100</f>
        <v>81.987918725974737</v>
      </c>
      <c r="BX133" s="68">
        <f t="shared" si="62"/>
        <v>72.700871248789937</v>
      </c>
      <c r="BY133" s="68">
        <f t="shared" si="62"/>
        <v>75.125470514429111</v>
      </c>
      <c r="BZ133" s="68">
        <f t="shared" si="62"/>
        <v>70.859453993933258</v>
      </c>
      <c r="CA133" s="68">
        <f t="shared" si="62"/>
        <v>72.276309689383396</v>
      </c>
      <c r="CB133" s="68">
        <f t="shared" si="62"/>
        <v>67.491254372813586</v>
      </c>
      <c r="CC133" s="68">
        <f t="shared" si="62"/>
        <v>71.726920769943831</v>
      </c>
      <c r="CD133" s="36" t="s">
        <v>147</v>
      </c>
      <c r="CE133" s="8"/>
      <c r="CF133" s="11" t="s">
        <v>144</v>
      </c>
      <c r="CG133" s="68">
        <f>CC133</f>
        <v>71.726920769943831</v>
      </c>
      <c r="CH133" s="68">
        <f>CB133</f>
        <v>67.491254372813586</v>
      </c>
      <c r="CI133" s="68">
        <f>CA133</f>
        <v>72.276309689383396</v>
      </c>
      <c r="CJ133" s="68">
        <f>BZ133</f>
        <v>70.859453993933258</v>
      </c>
      <c r="CK133" s="68">
        <f>BY133</f>
        <v>75.125470514429111</v>
      </c>
      <c r="CL133" s="68">
        <f>BX133</f>
        <v>72.700871248789937</v>
      </c>
      <c r="CM133" s="68">
        <f>BW133</f>
        <v>81.987918725974737</v>
      </c>
      <c r="CN133" s="69" t="s">
        <v>83</v>
      </c>
      <c r="CO133" s="69"/>
      <c r="CP133" s="69"/>
      <c r="CQ133" s="37"/>
      <c r="CR133" s="8"/>
      <c r="CS133" s="7" t="s">
        <v>83</v>
      </c>
      <c r="CT133" s="6" t="e">
        <f>#REF!</f>
        <v>#REF!</v>
      </c>
      <c r="CU133" s="6" t="e">
        <f>#REF!</f>
        <v>#REF!</v>
      </c>
      <c r="CV133" s="6" t="e">
        <f>#REF!</f>
        <v>#REF!</v>
      </c>
      <c r="CW133" s="6" t="e">
        <f>$CS$22</f>
        <v>#REF!</v>
      </c>
      <c r="CX133" s="36" t="s">
        <v>272</v>
      </c>
      <c r="CY133" s="8"/>
      <c r="CZ133" s="8"/>
      <c r="DA133" s="8"/>
      <c r="DB133" s="8"/>
      <c r="DC133" s="8"/>
      <c r="DD133" s="8"/>
      <c r="DE133" s="8"/>
      <c r="DF133" s="12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6">
        <f t="shared" ref="DZ133:EF133" si="63">DZ134+DZ135+DZ136</f>
        <v>158</v>
      </c>
      <c r="EA133" s="6">
        <f t="shared" si="63"/>
        <v>295</v>
      </c>
      <c r="EB133" s="6">
        <f t="shared" si="63"/>
        <v>211</v>
      </c>
      <c r="EC133" s="6">
        <f t="shared" si="63"/>
        <v>363</v>
      </c>
      <c r="ED133" s="6">
        <f t="shared" si="63"/>
        <v>711</v>
      </c>
      <c r="EE133" s="6">
        <f t="shared" si="63"/>
        <v>453</v>
      </c>
      <c r="EF133" s="6">
        <f t="shared" si="63"/>
        <v>711</v>
      </c>
      <c r="EG133" s="6">
        <f t="shared" si="48"/>
        <v>2902</v>
      </c>
      <c r="EH133" s="10" t="s">
        <v>207</v>
      </c>
      <c r="EI133" s="6"/>
      <c r="EJ133" s="7" t="s">
        <v>208</v>
      </c>
      <c r="EK133" s="6">
        <f t="shared" si="49"/>
        <v>2902</v>
      </c>
      <c r="EL133" s="6">
        <f t="shared" si="50"/>
        <v>711</v>
      </c>
      <c r="EM133" s="6">
        <f>EE133</f>
        <v>453</v>
      </c>
      <c r="EN133" s="6">
        <f t="shared" si="58"/>
        <v>711</v>
      </c>
      <c r="EO133" s="6">
        <f>EC133</f>
        <v>363</v>
      </c>
      <c r="EP133" s="6">
        <f>EB133</f>
        <v>211</v>
      </c>
      <c r="EQ133" s="51">
        <f t="shared" si="59"/>
        <v>295</v>
      </c>
      <c r="ER133" s="51">
        <f>DZ133</f>
        <v>158</v>
      </c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</row>
    <row r="134" spans="2:21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3"/>
      <c r="R134" s="8"/>
      <c r="S134" s="8"/>
      <c r="T134" s="103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9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68">
        <f t="shared" ref="BV134:CC134" si="64">BV121/BV119*100</f>
        <v>50.625</v>
      </c>
      <c r="BW134" s="68">
        <f t="shared" si="64"/>
        <v>14.936847885777047</v>
      </c>
      <c r="BX134" s="68">
        <f t="shared" si="64"/>
        <v>20.135527589545017</v>
      </c>
      <c r="BY134" s="68">
        <f t="shared" si="64"/>
        <v>15.715181932245923</v>
      </c>
      <c r="BZ134" s="68">
        <f t="shared" si="64"/>
        <v>22.709807886754298</v>
      </c>
      <c r="CA134" s="68">
        <f t="shared" si="64"/>
        <v>19.888734353268429</v>
      </c>
      <c r="CB134" s="68">
        <f t="shared" si="64"/>
        <v>23.613193403298354</v>
      </c>
      <c r="CC134" s="68">
        <f t="shared" si="64"/>
        <v>20.540923714488247</v>
      </c>
      <c r="CD134" s="36" t="s">
        <v>157</v>
      </c>
      <c r="CE134" s="8"/>
      <c r="CF134" s="11" t="s">
        <v>148</v>
      </c>
      <c r="CG134" s="68">
        <f>CC134</f>
        <v>20.540923714488247</v>
      </c>
      <c r="CH134" s="68">
        <f>CB134</f>
        <v>23.613193403298354</v>
      </c>
      <c r="CI134" s="68">
        <f>CA134</f>
        <v>19.888734353268429</v>
      </c>
      <c r="CJ134" s="68">
        <f>BZ134</f>
        <v>22.709807886754298</v>
      </c>
      <c r="CK134" s="68">
        <f>BY134</f>
        <v>15.715181932245923</v>
      </c>
      <c r="CL134" s="68">
        <f>BX134</f>
        <v>20.135527589545017</v>
      </c>
      <c r="CM134" s="68">
        <f>BW134</f>
        <v>14.936847885777047</v>
      </c>
      <c r="CN134" s="68">
        <f>BV134</f>
        <v>50.625</v>
      </c>
      <c r="CO134" s="68"/>
      <c r="CP134" s="68"/>
      <c r="CQ134" s="39"/>
      <c r="CR134" s="8"/>
      <c r="CS134" s="10" t="e">
        <f>#REF!</f>
        <v>#REF!</v>
      </c>
      <c r="CT134" s="6" t="e">
        <f>#REF!</f>
        <v>#REF!</v>
      </c>
      <c r="CU134" s="6" t="e">
        <f>#REF!</f>
        <v>#REF!</v>
      </c>
      <c r="CV134" s="6" t="e">
        <f>#REF!</f>
        <v>#REF!</v>
      </c>
      <c r="CW134" s="6" t="e">
        <f>$CS$23</f>
        <v>#REF!</v>
      </c>
      <c r="CX134" s="36" t="s">
        <v>290</v>
      </c>
      <c r="CY134" s="8"/>
      <c r="CZ134" s="8"/>
      <c r="DA134" s="8"/>
      <c r="DB134" s="8"/>
      <c r="DC134" s="8"/>
      <c r="DD134" s="8"/>
      <c r="DE134" s="8"/>
      <c r="DF134" s="36" t="s">
        <v>297</v>
      </c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6">
        <v>26</v>
      </c>
      <c r="EA134" s="6">
        <v>80</v>
      </c>
      <c r="EB134" s="6">
        <v>185</v>
      </c>
      <c r="EC134" s="6">
        <v>116</v>
      </c>
      <c r="ED134" s="6">
        <v>215</v>
      </c>
      <c r="EE134" s="6">
        <v>219</v>
      </c>
      <c r="EF134" s="6">
        <v>188</v>
      </c>
      <c r="EG134" s="6">
        <f t="shared" si="48"/>
        <v>1029</v>
      </c>
      <c r="EH134" s="10" t="s">
        <v>209</v>
      </c>
      <c r="EI134" s="6"/>
      <c r="EJ134" s="7" t="s">
        <v>210</v>
      </c>
      <c r="EK134" s="6">
        <f t="shared" si="49"/>
        <v>1029</v>
      </c>
      <c r="EL134" s="6">
        <f t="shared" si="50"/>
        <v>188</v>
      </c>
      <c r="EM134" s="6">
        <f>EE134</f>
        <v>219</v>
      </c>
      <c r="EN134" s="6">
        <f t="shared" si="58"/>
        <v>215</v>
      </c>
      <c r="EO134" s="6">
        <f>EC134</f>
        <v>116</v>
      </c>
      <c r="EP134" s="6">
        <f>EB134</f>
        <v>185</v>
      </c>
      <c r="EQ134" s="51">
        <f t="shared" si="59"/>
        <v>80</v>
      </c>
      <c r="ER134" s="51">
        <f>DZ134</f>
        <v>26</v>
      </c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</row>
    <row r="135" spans="2:21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3"/>
      <c r="R135" s="8"/>
      <c r="S135" s="8"/>
      <c r="T135" s="103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9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68">
        <f t="shared" ref="BV135:CC135" si="65">BV122/BV119*100</f>
        <v>49.375</v>
      </c>
      <c r="BW135" s="68">
        <f t="shared" si="65"/>
        <v>1.4277869302580999</v>
      </c>
      <c r="BX135" s="68">
        <f t="shared" si="65"/>
        <v>0.62923523717328178</v>
      </c>
      <c r="BY135" s="68">
        <f t="shared" si="65"/>
        <v>1.5997490589711418</v>
      </c>
      <c r="BZ135" s="68">
        <f t="shared" si="65"/>
        <v>2.2446916076845298</v>
      </c>
      <c r="CA135" s="68">
        <f t="shared" si="65"/>
        <v>5.4705609643022717</v>
      </c>
      <c r="CB135" s="68">
        <f t="shared" si="65"/>
        <v>4.5227386306846578</v>
      </c>
      <c r="CC135" s="68">
        <f t="shared" si="65"/>
        <v>3.157205954523147</v>
      </c>
      <c r="CD135" s="36" t="s">
        <v>166</v>
      </c>
      <c r="CE135" s="8"/>
      <c r="CF135" s="11" t="s">
        <v>76</v>
      </c>
      <c r="CG135" s="68">
        <f>CC135</f>
        <v>3.157205954523147</v>
      </c>
      <c r="CH135" s="68">
        <f>CB135</f>
        <v>4.5227386306846578</v>
      </c>
      <c r="CI135" s="68">
        <f>CA135</f>
        <v>5.4705609643022717</v>
      </c>
      <c r="CJ135" s="68">
        <f>BZ135</f>
        <v>2.2446916076845298</v>
      </c>
      <c r="CK135" s="68">
        <f>BY135</f>
        <v>1.5997490589711418</v>
      </c>
      <c r="CL135" s="68">
        <f>BX135</f>
        <v>0.62923523717328178</v>
      </c>
      <c r="CM135" s="68">
        <f>BW135</f>
        <v>1.4277869302580999</v>
      </c>
      <c r="CN135" s="68">
        <f>BV135</f>
        <v>49.375</v>
      </c>
      <c r="CO135" s="68"/>
      <c r="CP135" s="68"/>
      <c r="CQ135" s="39"/>
      <c r="CR135" s="8"/>
      <c r="CS135" s="10" t="e">
        <f>#REF!</f>
        <v>#REF!</v>
      </c>
      <c r="CT135" s="6" t="e">
        <f>#REF!</f>
        <v>#REF!</v>
      </c>
      <c r="CU135" s="6" t="e">
        <f>#REF!</f>
        <v>#REF!</v>
      </c>
      <c r="CV135" s="6" t="e">
        <f>#REF!</f>
        <v>#REF!</v>
      </c>
      <c r="CW135" s="6" t="e">
        <f>$CS$26</f>
        <v>#REF!</v>
      </c>
      <c r="CX135" s="36" t="s">
        <v>291</v>
      </c>
      <c r="CY135" s="8"/>
      <c r="CZ135" s="51">
        <f t="shared" ref="CZ135:DE135" si="66">SUM(CZ136:CZ139)</f>
        <v>637</v>
      </c>
      <c r="DA135" s="51">
        <f t="shared" si="66"/>
        <v>519</v>
      </c>
      <c r="DB135" s="51">
        <f t="shared" si="66"/>
        <v>353</v>
      </c>
      <c r="DC135" s="51">
        <f t="shared" si="66"/>
        <v>285</v>
      </c>
      <c r="DD135" s="51">
        <f t="shared" si="66"/>
        <v>304</v>
      </c>
      <c r="DE135" s="51">
        <f t="shared" si="66"/>
        <v>278</v>
      </c>
      <c r="DF135" s="36" t="s">
        <v>73</v>
      </c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6">
        <v>59</v>
      </c>
      <c r="EA135" s="6">
        <v>125</v>
      </c>
      <c r="EB135" s="7" t="s">
        <v>83</v>
      </c>
      <c r="EC135" s="6">
        <v>90</v>
      </c>
      <c r="ED135" s="6">
        <v>197</v>
      </c>
      <c r="EE135" s="6">
        <v>167</v>
      </c>
      <c r="EF135" s="6">
        <v>244</v>
      </c>
      <c r="EG135" s="6">
        <f t="shared" si="48"/>
        <v>882</v>
      </c>
      <c r="EH135" s="10" t="s">
        <v>211</v>
      </c>
      <c r="EI135" s="6"/>
      <c r="EJ135" s="7" t="s">
        <v>212</v>
      </c>
      <c r="EK135" s="6">
        <f t="shared" si="49"/>
        <v>882</v>
      </c>
      <c r="EL135" s="6">
        <f t="shared" si="50"/>
        <v>244</v>
      </c>
      <c r="EM135" s="6">
        <f>EE135</f>
        <v>167</v>
      </c>
      <c r="EN135" s="6">
        <f t="shared" si="58"/>
        <v>197</v>
      </c>
      <c r="EO135" s="6">
        <f>EC135</f>
        <v>90</v>
      </c>
      <c r="EP135" s="7" t="s">
        <v>83</v>
      </c>
      <c r="EQ135" s="51">
        <f t="shared" si="59"/>
        <v>125</v>
      </c>
      <c r="ER135" s="51">
        <f>DZ135</f>
        <v>59</v>
      </c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</row>
    <row r="136" spans="2:21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3"/>
      <c r="R136" s="8"/>
      <c r="S136" s="8"/>
      <c r="T136" s="103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69" t="s">
        <v>83</v>
      </c>
      <c r="BW136" s="68">
        <f t="shared" ref="BW136:CC136" si="67">BW123/BW119*100</f>
        <v>1.6474464579901154</v>
      </c>
      <c r="BX136" s="68">
        <f t="shared" si="67"/>
        <v>6.5343659244917713</v>
      </c>
      <c r="BY136" s="68">
        <f t="shared" si="67"/>
        <v>7.5595984943538266</v>
      </c>
      <c r="BZ136" s="68">
        <f t="shared" si="67"/>
        <v>4.1860465116279073</v>
      </c>
      <c r="CA136" s="68">
        <f t="shared" si="67"/>
        <v>2.364394993045897</v>
      </c>
      <c r="CB136" s="68">
        <f t="shared" si="67"/>
        <v>4.3728135932033982</v>
      </c>
      <c r="CC136" s="68">
        <f t="shared" si="67"/>
        <v>4.5749495610447681</v>
      </c>
      <c r="CD136" s="36" t="s">
        <v>176</v>
      </c>
      <c r="CE136" s="8"/>
      <c r="CF136" s="7" t="s">
        <v>77</v>
      </c>
      <c r="CG136" s="68">
        <f>CC136</f>
        <v>4.5749495610447681</v>
      </c>
      <c r="CH136" s="68">
        <f>CB136</f>
        <v>4.3728135932033982</v>
      </c>
      <c r="CI136" s="68">
        <f>CA136</f>
        <v>2.364394993045897</v>
      </c>
      <c r="CJ136" s="68">
        <f>BZ136</f>
        <v>4.1860465116279073</v>
      </c>
      <c r="CK136" s="68">
        <f>BY136</f>
        <v>7.5595984943538266</v>
      </c>
      <c r="CL136" s="68">
        <f>BX136</f>
        <v>6.5343659244917713</v>
      </c>
      <c r="CM136" s="68">
        <f>BW136</f>
        <v>1.6474464579901154</v>
      </c>
      <c r="CN136" s="69" t="s">
        <v>83</v>
      </c>
      <c r="CO136" s="69"/>
      <c r="CP136" s="69"/>
      <c r="CQ136" s="37"/>
      <c r="CR136" s="8"/>
      <c r="CS136" s="10" t="s">
        <v>83</v>
      </c>
      <c r="CT136" s="6" t="e">
        <f>#REF!</f>
        <v>#REF!</v>
      </c>
      <c r="CU136" s="6" t="e">
        <f>#REF!</f>
        <v>#REF!</v>
      </c>
      <c r="CV136" s="6" t="e">
        <f>#REF!</f>
        <v>#REF!</v>
      </c>
      <c r="CW136" s="6" t="e">
        <f>$CS$30</f>
        <v>#REF!</v>
      </c>
      <c r="CX136" s="36" t="s">
        <v>292</v>
      </c>
      <c r="CY136" s="8"/>
      <c r="CZ136" s="8">
        <f>87+116+158+155</f>
        <v>516</v>
      </c>
      <c r="DA136" s="51">
        <v>428</v>
      </c>
      <c r="DB136" s="51">
        <v>285</v>
      </c>
      <c r="DC136" s="51">
        <v>194</v>
      </c>
      <c r="DD136" s="51">
        <v>206</v>
      </c>
      <c r="DE136" s="51">
        <v>197</v>
      </c>
      <c r="DF136" s="36" t="s">
        <v>309</v>
      </c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6">
        <v>73</v>
      </c>
      <c r="EA136" s="6">
        <v>90</v>
      </c>
      <c r="EB136" s="6">
        <v>26</v>
      </c>
      <c r="EC136" s="6">
        <v>157</v>
      </c>
      <c r="ED136" s="6">
        <v>299</v>
      </c>
      <c r="EE136" s="6">
        <v>67</v>
      </c>
      <c r="EF136" s="6">
        <v>279</v>
      </c>
      <c r="EG136" s="6">
        <f t="shared" si="48"/>
        <v>991</v>
      </c>
      <c r="EH136" s="10" t="s">
        <v>213</v>
      </c>
      <c r="EI136" s="6"/>
      <c r="EJ136" s="7" t="s">
        <v>214</v>
      </c>
      <c r="EK136" s="6">
        <f t="shared" si="49"/>
        <v>991</v>
      </c>
      <c r="EL136" s="6">
        <f t="shared" si="50"/>
        <v>279</v>
      </c>
      <c r="EM136" s="6">
        <f>EE136</f>
        <v>67</v>
      </c>
      <c r="EN136" s="6">
        <f t="shared" si="58"/>
        <v>299</v>
      </c>
      <c r="EO136" s="6">
        <f>EC136</f>
        <v>157</v>
      </c>
      <c r="EP136" s="6">
        <f>EB136</f>
        <v>26</v>
      </c>
      <c r="EQ136" s="51">
        <f t="shared" si="59"/>
        <v>90</v>
      </c>
      <c r="ER136" s="51">
        <f>DZ136</f>
        <v>73</v>
      </c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</row>
    <row r="137" spans="2:21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3"/>
      <c r="R137" s="8"/>
      <c r="S137" s="8"/>
      <c r="T137" s="10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9"/>
      <c r="CR137" s="8"/>
      <c r="CS137" s="10" t="e">
        <f>#REF!</f>
        <v>#REF!</v>
      </c>
      <c r="CT137" s="6" t="e">
        <f>#REF!</f>
        <v>#REF!</v>
      </c>
      <c r="CU137" s="6" t="e">
        <f>#REF!</f>
        <v>#REF!</v>
      </c>
      <c r="CV137" s="6" t="e">
        <f>#REF!</f>
        <v>#REF!</v>
      </c>
      <c r="CW137" s="6" t="e">
        <f>$CS$31</f>
        <v>#REF!</v>
      </c>
      <c r="CX137" s="36" t="s">
        <v>283</v>
      </c>
      <c r="CY137" s="8"/>
      <c r="CZ137" s="12" t="s">
        <v>83</v>
      </c>
      <c r="DA137" s="36" t="s">
        <v>83</v>
      </c>
      <c r="DB137" s="36" t="s">
        <v>83</v>
      </c>
      <c r="DC137" s="36">
        <v>33</v>
      </c>
      <c r="DD137" s="36">
        <v>39</v>
      </c>
      <c r="DE137" s="36">
        <v>29</v>
      </c>
      <c r="DF137" s="36" t="s">
        <v>310</v>
      </c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7" t="s">
        <v>83</v>
      </c>
      <c r="EA137" s="7" t="s">
        <v>83</v>
      </c>
      <c r="EB137" s="7" t="s">
        <v>83</v>
      </c>
      <c r="EC137" s="7" t="s">
        <v>83</v>
      </c>
      <c r="ED137" s="7" t="s">
        <v>83</v>
      </c>
      <c r="EE137" s="7" t="s">
        <v>83</v>
      </c>
      <c r="EF137" s="6">
        <v>313</v>
      </c>
      <c r="EG137" s="6">
        <f t="shared" si="48"/>
        <v>313</v>
      </c>
      <c r="EH137" s="10" t="s">
        <v>217</v>
      </c>
      <c r="EI137" s="6"/>
      <c r="EJ137" s="7" t="s">
        <v>218</v>
      </c>
      <c r="EK137" s="6">
        <f t="shared" si="49"/>
        <v>313</v>
      </c>
      <c r="EL137" s="6">
        <f t="shared" si="50"/>
        <v>313</v>
      </c>
      <c r="EM137" s="7" t="s">
        <v>83</v>
      </c>
      <c r="EN137" s="7" t="s">
        <v>83</v>
      </c>
      <c r="EO137" s="7" t="s">
        <v>83</v>
      </c>
      <c r="EP137" s="7" t="s">
        <v>83</v>
      </c>
      <c r="EQ137" s="11" t="s">
        <v>83</v>
      </c>
      <c r="ER137" s="11" t="s">
        <v>83</v>
      </c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</row>
    <row r="138" spans="2:21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3"/>
      <c r="R138" s="8"/>
      <c r="S138" s="8"/>
      <c r="T138" s="10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9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11" t="s">
        <v>311</v>
      </c>
      <c r="BY138" s="8"/>
      <c r="BZ138" s="8"/>
      <c r="CA138" s="8"/>
      <c r="CB138" s="8"/>
      <c r="CC138" s="8"/>
      <c r="CD138" s="8"/>
      <c r="CE138" s="8"/>
      <c r="CF138" s="11" t="s">
        <v>312</v>
      </c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9"/>
      <c r="CR138" s="8"/>
      <c r="CS138" s="8"/>
      <c r="CT138" s="8"/>
      <c r="CU138" s="8"/>
      <c r="CV138" s="8"/>
      <c r="CW138" s="8"/>
      <c r="CX138" s="8"/>
      <c r="CY138" s="8"/>
      <c r="CZ138" s="12">
        <f>24+11</f>
        <v>35</v>
      </c>
      <c r="DA138" s="36">
        <v>23</v>
      </c>
      <c r="DB138" s="36" t="s">
        <v>83</v>
      </c>
      <c r="DC138" s="36">
        <v>22</v>
      </c>
      <c r="DD138" s="36" t="s">
        <v>83</v>
      </c>
      <c r="DE138" s="36" t="s">
        <v>83</v>
      </c>
      <c r="DF138" s="36" t="s">
        <v>313</v>
      </c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7" t="s">
        <v>83</v>
      </c>
      <c r="EA138" s="6">
        <v>572</v>
      </c>
      <c r="EB138" s="7" t="s">
        <v>83</v>
      </c>
      <c r="EC138" s="7" t="s">
        <v>83</v>
      </c>
      <c r="ED138" s="6">
        <v>329</v>
      </c>
      <c r="EE138" s="6">
        <v>1400</v>
      </c>
      <c r="EF138" s="7" t="s">
        <v>83</v>
      </c>
      <c r="EG138" s="6">
        <f t="shared" si="48"/>
        <v>2301</v>
      </c>
      <c r="EH138" s="10" t="s">
        <v>222</v>
      </c>
      <c r="EI138" s="6"/>
      <c r="EJ138" s="7" t="s">
        <v>223</v>
      </c>
      <c r="EK138" s="6">
        <f t="shared" si="49"/>
        <v>2301</v>
      </c>
      <c r="EL138" s="7" t="s">
        <v>83</v>
      </c>
      <c r="EM138" s="6">
        <f>EE138</f>
        <v>1400</v>
      </c>
      <c r="EN138" s="6">
        <f>ED138</f>
        <v>329</v>
      </c>
      <c r="EO138" s="7" t="s">
        <v>83</v>
      </c>
      <c r="EP138" s="7" t="s">
        <v>83</v>
      </c>
      <c r="EQ138" s="51">
        <f>EA138</f>
        <v>572</v>
      </c>
      <c r="ER138" s="11" t="s">
        <v>83</v>
      </c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</row>
    <row r="139" spans="2:21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3"/>
      <c r="R139" s="8"/>
      <c r="S139" s="8"/>
      <c r="T139" s="103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9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11" t="s">
        <v>221</v>
      </c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9"/>
      <c r="CR139" s="8"/>
      <c r="CS139" s="68" t="e">
        <f>CS130/CS$130*100</f>
        <v>#REF!</v>
      </c>
      <c r="CT139" s="68" t="e">
        <f>CS130/CS$130*100</f>
        <v>#REF!</v>
      </c>
      <c r="CU139" s="68" t="e">
        <f t="shared" ref="CU139:CW146" si="68">CU130/CU$130*100</f>
        <v>#REF!</v>
      </c>
      <c r="CV139" s="68" t="e">
        <f t="shared" si="68"/>
        <v>#REF!</v>
      </c>
      <c r="CW139" s="68" t="e">
        <f t="shared" si="68"/>
        <v>#REF!</v>
      </c>
      <c r="CX139" s="11" t="s">
        <v>73</v>
      </c>
      <c r="CY139" s="8"/>
      <c r="CZ139" s="8">
        <v>86</v>
      </c>
      <c r="DA139" s="51">
        <v>68</v>
      </c>
      <c r="DB139" s="51">
        <v>68</v>
      </c>
      <c r="DC139" s="51">
        <v>36</v>
      </c>
      <c r="DD139" s="51">
        <v>59</v>
      </c>
      <c r="DE139" s="51">
        <v>52</v>
      </c>
      <c r="DF139" s="36" t="s">
        <v>314</v>
      </c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12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</row>
    <row r="140" spans="2:21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3"/>
      <c r="R140" s="8"/>
      <c r="S140" s="8"/>
      <c r="T140" s="103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9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9"/>
      <c r="CR140" s="8"/>
      <c r="CS140" s="68" t="e">
        <f>CS131/CS$130*100</f>
        <v>#REF!</v>
      </c>
      <c r="CT140" s="68" t="e">
        <f t="shared" ref="CT140:CT146" si="69">CT131/CT$130*100</f>
        <v>#REF!</v>
      </c>
      <c r="CU140" s="68" t="e">
        <f t="shared" si="68"/>
        <v>#REF!</v>
      </c>
      <c r="CV140" s="68" t="e">
        <f t="shared" si="68"/>
        <v>#REF!</v>
      </c>
      <c r="CW140" s="68" t="e">
        <f t="shared" si="68"/>
        <v>#REF!</v>
      </c>
      <c r="CX140" s="36" t="s">
        <v>269</v>
      </c>
      <c r="CY140" s="8"/>
      <c r="CZ140" s="8"/>
      <c r="DA140" s="8"/>
      <c r="DB140" s="8"/>
      <c r="DC140" s="8"/>
      <c r="DD140" s="8"/>
      <c r="DE140" s="8"/>
      <c r="DF140" s="12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12"/>
      <c r="EE140" s="8"/>
      <c r="EF140" s="8"/>
      <c r="EG140" s="8"/>
      <c r="EH140" s="12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</row>
    <row r="141" spans="2:21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3"/>
      <c r="R141" s="8"/>
      <c r="S141" s="8"/>
      <c r="T141" s="103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9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9"/>
      <c r="CR141" s="8"/>
      <c r="CS141" s="68" t="e">
        <f>CS132/CS$130*100</f>
        <v>#REF!</v>
      </c>
      <c r="CT141" s="68" t="e">
        <f t="shared" si="69"/>
        <v>#REF!</v>
      </c>
      <c r="CU141" s="68" t="e">
        <f t="shared" si="68"/>
        <v>#REF!</v>
      </c>
      <c r="CV141" s="68" t="e">
        <f t="shared" si="68"/>
        <v>#REF!</v>
      </c>
      <c r="CW141" s="68" t="e">
        <f t="shared" si="68"/>
        <v>#REF!</v>
      </c>
      <c r="CX141" s="36" t="s">
        <v>289</v>
      </c>
      <c r="CY141" s="8"/>
      <c r="CZ141" s="51">
        <f>22+4</f>
        <v>26</v>
      </c>
      <c r="DA141" s="51">
        <v>19</v>
      </c>
      <c r="DB141" s="51">
        <v>10</v>
      </c>
      <c r="DC141" s="51">
        <v>3</v>
      </c>
      <c r="DD141" s="51">
        <v>10</v>
      </c>
      <c r="DE141" s="51">
        <v>10</v>
      </c>
      <c r="DF141" s="36" t="s">
        <v>299</v>
      </c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12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</row>
    <row r="142" spans="2:21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3"/>
      <c r="R142" s="8"/>
      <c r="S142" s="8"/>
      <c r="T142" s="103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9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9"/>
      <c r="CR142" s="8"/>
      <c r="CS142" s="69" t="s">
        <v>83</v>
      </c>
      <c r="CT142" s="68" t="e">
        <f t="shared" si="69"/>
        <v>#REF!</v>
      </c>
      <c r="CU142" s="68" t="e">
        <f t="shared" si="68"/>
        <v>#REF!</v>
      </c>
      <c r="CV142" s="68" t="e">
        <f t="shared" si="68"/>
        <v>#REF!</v>
      </c>
      <c r="CW142" s="68" t="e">
        <f t="shared" si="68"/>
        <v>#REF!</v>
      </c>
      <c r="CX142" s="36" t="s">
        <v>272</v>
      </c>
      <c r="CY142" s="8"/>
      <c r="CZ142" s="8"/>
      <c r="DA142" s="8"/>
      <c r="DB142" s="8"/>
      <c r="DC142" s="8"/>
      <c r="DD142" s="8"/>
      <c r="DE142" s="8"/>
      <c r="DF142" s="12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</row>
    <row r="143" spans="2:21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3"/>
      <c r="R143" s="8"/>
      <c r="S143" s="8"/>
      <c r="T143" s="103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9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9"/>
      <c r="CR143" s="8"/>
      <c r="CS143" s="69" t="s">
        <v>83</v>
      </c>
      <c r="CT143" s="68" t="e">
        <f t="shared" si="69"/>
        <v>#REF!</v>
      </c>
      <c r="CU143" s="68" t="e">
        <f t="shared" si="68"/>
        <v>#REF!</v>
      </c>
      <c r="CV143" s="68" t="e">
        <f t="shared" si="68"/>
        <v>#REF!</v>
      </c>
      <c r="CW143" s="68" t="e">
        <f t="shared" si="68"/>
        <v>#REF!</v>
      </c>
      <c r="CX143" s="36" t="s">
        <v>290</v>
      </c>
      <c r="CY143" s="8"/>
      <c r="CZ143" s="8">
        <v>22</v>
      </c>
      <c r="DA143" s="51">
        <v>3</v>
      </c>
      <c r="DB143" s="51">
        <v>18</v>
      </c>
      <c r="DC143" s="51">
        <v>11</v>
      </c>
      <c r="DD143" s="51">
        <v>16</v>
      </c>
      <c r="DE143" s="51">
        <v>16</v>
      </c>
      <c r="DF143" s="36" t="s">
        <v>315</v>
      </c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</row>
    <row r="144" spans="2:21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3"/>
      <c r="R144" s="8"/>
      <c r="S144" s="8"/>
      <c r="T144" s="103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9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9"/>
      <c r="CR144" s="8"/>
      <c r="CS144" s="68" t="e">
        <f>CS135/CS$130*100</f>
        <v>#REF!</v>
      </c>
      <c r="CT144" s="68" t="e">
        <f t="shared" si="69"/>
        <v>#REF!</v>
      </c>
      <c r="CU144" s="68" t="e">
        <f t="shared" si="68"/>
        <v>#REF!</v>
      </c>
      <c r="CV144" s="68" t="e">
        <f t="shared" si="68"/>
        <v>#REF!</v>
      </c>
      <c r="CW144" s="68" t="e">
        <f t="shared" si="68"/>
        <v>#REF!</v>
      </c>
      <c r="CX144" s="36" t="s">
        <v>291</v>
      </c>
      <c r="CY144" s="8"/>
      <c r="CZ144" s="8"/>
      <c r="DA144" s="8"/>
      <c r="DB144" s="8"/>
      <c r="DC144" s="8"/>
      <c r="DD144" s="8"/>
      <c r="DE144" s="8"/>
      <c r="DF144" s="12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</row>
    <row r="145" spans="2:21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3"/>
      <c r="R145" s="8"/>
      <c r="S145" s="8"/>
      <c r="T145" s="103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9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9"/>
      <c r="CR145" s="8"/>
      <c r="CS145" s="69" t="s">
        <v>83</v>
      </c>
      <c r="CT145" s="68" t="e">
        <f t="shared" si="69"/>
        <v>#REF!</v>
      </c>
      <c r="CU145" s="68" t="e">
        <f t="shared" si="68"/>
        <v>#REF!</v>
      </c>
      <c r="CV145" s="68" t="e">
        <f t="shared" si="68"/>
        <v>#REF!</v>
      </c>
      <c r="CW145" s="68" t="e">
        <f t="shared" si="68"/>
        <v>#REF!</v>
      </c>
      <c r="CX145" s="36" t="s">
        <v>292</v>
      </c>
      <c r="CY145" s="8"/>
      <c r="CZ145" s="8"/>
      <c r="DA145" s="8"/>
      <c r="DB145" s="8"/>
      <c r="DC145" s="112" t="s">
        <v>316</v>
      </c>
      <c r="DD145" s="8"/>
      <c r="DE145" s="8"/>
      <c r="DF145" s="12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</row>
    <row r="146" spans="2:21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3"/>
      <c r="R146" s="8"/>
      <c r="S146" s="8"/>
      <c r="T146" s="103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9"/>
      <c r="CR146" s="8"/>
      <c r="CS146" s="69" t="s">
        <v>83</v>
      </c>
      <c r="CT146" s="68" t="e">
        <f t="shared" si="69"/>
        <v>#REF!</v>
      </c>
      <c r="CU146" s="68" t="e">
        <f t="shared" si="68"/>
        <v>#REF!</v>
      </c>
      <c r="CV146" s="68" t="e">
        <f t="shared" si="68"/>
        <v>#REF!</v>
      </c>
      <c r="CW146" s="68" t="e">
        <f t="shared" si="68"/>
        <v>#REF!</v>
      </c>
      <c r="CX146" s="36" t="s">
        <v>283</v>
      </c>
      <c r="CY146" s="8"/>
      <c r="CZ146" s="51">
        <f t="shared" ref="CZ146:DE146" si="70">CZ148+CZ149</f>
        <v>591</v>
      </c>
      <c r="DA146" s="51">
        <f t="shared" si="70"/>
        <v>479</v>
      </c>
      <c r="DB146" s="51">
        <f t="shared" si="70"/>
        <v>465</v>
      </c>
      <c r="DC146" s="51">
        <f t="shared" si="70"/>
        <v>468</v>
      </c>
      <c r="DD146" s="51">
        <f t="shared" si="70"/>
        <v>558</v>
      </c>
      <c r="DE146" s="51">
        <f t="shared" si="70"/>
        <v>572</v>
      </c>
      <c r="DF146" s="36" t="s">
        <v>121</v>
      </c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</row>
    <row r="147" spans="2:21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3"/>
      <c r="R147" s="8"/>
      <c r="S147" s="8"/>
      <c r="T147" s="103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9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9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</row>
    <row r="148" spans="2:21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3"/>
      <c r="R148" s="8"/>
      <c r="S148" s="8"/>
      <c r="T148" s="103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9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9"/>
      <c r="CR148" s="8"/>
      <c r="CS148" s="8"/>
      <c r="CT148" s="8"/>
      <c r="CU148" s="8"/>
      <c r="CV148" s="8"/>
      <c r="CW148" s="8"/>
      <c r="CX148" s="8"/>
      <c r="CY148" s="8"/>
      <c r="CZ148" s="8">
        <f>197+109+162</f>
        <v>468</v>
      </c>
      <c r="DA148" s="51">
        <v>399</v>
      </c>
      <c r="DB148" s="51">
        <v>404</v>
      </c>
      <c r="DC148" s="51">
        <v>416</v>
      </c>
      <c r="DD148" s="51">
        <v>466</v>
      </c>
      <c r="DE148" s="51">
        <v>468</v>
      </c>
      <c r="DF148" s="36" t="s">
        <v>120</v>
      </c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</row>
    <row r="149" spans="2:21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3"/>
      <c r="R149" s="8"/>
      <c r="S149" s="8"/>
      <c r="T149" s="103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9"/>
      <c r="CR149" s="8"/>
      <c r="CS149" s="8"/>
      <c r="CT149" s="8"/>
      <c r="CU149" s="8"/>
      <c r="CV149" s="8"/>
      <c r="CW149" s="8"/>
      <c r="CX149" s="8"/>
      <c r="CY149" s="8"/>
      <c r="CZ149" s="8">
        <f>33+20+70</f>
        <v>123</v>
      </c>
      <c r="DA149" s="51">
        <f>24+56</f>
        <v>80</v>
      </c>
      <c r="DB149" s="51">
        <f>18+43</f>
        <v>61</v>
      </c>
      <c r="DC149" s="51">
        <f>26+26</f>
        <v>52</v>
      </c>
      <c r="DD149" s="51">
        <f>45+47</f>
        <v>92</v>
      </c>
      <c r="DE149" s="51">
        <f>45+59</f>
        <v>104</v>
      </c>
      <c r="DF149" s="36" t="s">
        <v>317</v>
      </c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</row>
    <row r="150" spans="2:21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3"/>
      <c r="R150" s="8"/>
      <c r="S150" s="8"/>
      <c r="T150" s="103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9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12"/>
      <c r="BW150" s="8"/>
      <c r="BX150" s="8"/>
      <c r="BY150" s="8"/>
      <c r="BZ150" s="11" t="s">
        <v>13</v>
      </c>
      <c r="CA150" s="8"/>
      <c r="CB150" s="8"/>
      <c r="CC150" s="8"/>
      <c r="CD150" s="8"/>
      <c r="CE150" s="8"/>
      <c r="CF150" s="11" t="s">
        <v>4</v>
      </c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9"/>
      <c r="CR150" s="8"/>
      <c r="CS150" s="8"/>
      <c r="CT150" s="11" t="s">
        <v>65</v>
      </c>
      <c r="CU150" s="11" t="s">
        <v>38</v>
      </c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12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</row>
    <row r="151" spans="2:21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3"/>
      <c r="R151" s="8"/>
      <c r="S151" s="8"/>
      <c r="T151" s="103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9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12"/>
      <c r="BW151" s="8"/>
      <c r="BX151" s="11" t="s">
        <v>246</v>
      </c>
      <c r="BY151" s="8"/>
      <c r="BZ151" s="8"/>
      <c r="CA151" s="8"/>
      <c r="CB151" s="8"/>
      <c r="CC151" s="8"/>
      <c r="CD151" s="8"/>
      <c r="CE151" s="8"/>
      <c r="CF151" s="11" t="s">
        <v>14</v>
      </c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9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12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</row>
    <row r="152" spans="2:21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3"/>
      <c r="R152" s="8"/>
      <c r="S152" s="8"/>
      <c r="T152" s="103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9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12"/>
      <c r="BW152" s="8"/>
      <c r="BX152" s="8"/>
      <c r="BY152" s="8"/>
      <c r="BZ152" s="11" t="s">
        <v>38</v>
      </c>
      <c r="CA152" s="8"/>
      <c r="CB152" s="8"/>
      <c r="CC152" s="8"/>
      <c r="CD152" s="8"/>
      <c r="CE152" s="8"/>
      <c r="CF152" s="11" t="s">
        <v>25</v>
      </c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9"/>
      <c r="CR152" s="8"/>
      <c r="CS152" s="8"/>
      <c r="CT152" s="11" t="s">
        <v>28</v>
      </c>
      <c r="CU152" s="11" t="s">
        <v>28</v>
      </c>
      <c r="CV152" s="11" t="s">
        <v>28</v>
      </c>
      <c r="CW152" s="8"/>
      <c r="CX152" s="8"/>
      <c r="CY152" s="8"/>
      <c r="CZ152" s="8"/>
      <c r="DA152" s="8"/>
      <c r="DB152" s="8"/>
      <c r="DC152" s="8"/>
      <c r="DD152" s="8"/>
      <c r="DE152" s="8"/>
      <c r="DF152" s="12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</row>
    <row r="153" spans="2:21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3"/>
      <c r="R153" s="8"/>
      <c r="S153" s="8"/>
      <c r="T153" s="103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9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12"/>
      <c r="BW153" s="8"/>
      <c r="BX153" s="8"/>
      <c r="BY153" s="11" t="s">
        <v>258</v>
      </c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11" t="s">
        <v>65</v>
      </c>
      <c r="CL153" s="8"/>
      <c r="CM153" s="8"/>
      <c r="CN153" s="8"/>
      <c r="CO153" s="8"/>
      <c r="CP153" s="8"/>
      <c r="CQ153" s="9"/>
      <c r="CR153" s="8"/>
      <c r="CS153" s="11" t="s">
        <v>255</v>
      </c>
      <c r="CT153" s="11" t="s">
        <v>70</v>
      </c>
      <c r="CU153" s="11" t="s">
        <v>256</v>
      </c>
      <c r="CV153" s="11" t="s">
        <v>72</v>
      </c>
      <c r="CW153" s="11" t="s">
        <v>73</v>
      </c>
      <c r="CX153" s="8"/>
      <c r="CY153" s="8"/>
      <c r="CZ153" s="8"/>
      <c r="DA153" s="8"/>
      <c r="DB153" s="8"/>
      <c r="DC153" s="8"/>
      <c r="DD153" s="8"/>
      <c r="DE153" s="8"/>
      <c r="DF153" s="12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</row>
    <row r="154" spans="2:21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3"/>
      <c r="R154" s="8"/>
      <c r="S154" s="8"/>
      <c r="T154" s="103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9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12"/>
      <c r="BW154" s="36" t="s">
        <v>79</v>
      </c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11" t="s">
        <v>259</v>
      </c>
      <c r="CK154" s="8"/>
      <c r="CL154" s="8"/>
      <c r="CM154" s="8"/>
      <c r="CN154" s="8"/>
      <c r="CO154" s="8"/>
      <c r="CP154" s="8"/>
      <c r="CQ154" s="9"/>
      <c r="CR154" s="8"/>
      <c r="CS154" s="6" t="e">
        <f>#REF!</f>
        <v>#REF!</v>
      </c>
      <c r="CT154" s="6" t="e">
        <f>#REF!</f>
        <v>#REF!</v>
      </c>
      <c r="CU154" s="6" t="e">
        <f>#REF!</f>
        <v>#REF!</v>
      </c>
      <c r="CV154" s="6" t="e">
        <f>#REF!</f>
        <v>#REF!</v>
      </c>
      <c r="CW154" s="6" t="e">
        <f>$CR$10</f>
        <v>#REF!</v>
      </c>
      <c r="CX154" s="11" t="s">
        <v>73</v>
      </c>
      <c r="CY154" s="8"/>
      <c r="CZ154" s="8"/>
      <c r="DA154" s="8"/>
      <c r="DB154" s="8"/>
      <c r="DC154" s="8"/>
      <c r="DD154" s="8"/>
      <c r="DE154" s="8"/>
      <c r="DF154" s="12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</row>
    <row r="155" spans="2:21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3"/>
      <c r="R155" s="8"/>
      <c r="S155" s="8"/>
      <c r="T155" s="103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9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36" t="s">
        <v>247</v>
      </c>
      <c r="BW155" s="36" t="s">
        <v>248</v>
      </c>
      <c r="BX155" s="11" t="s">
        <v>79</v>
      </c>
      <c r="BY155" s="11" t="s">
        <v>249</v>
      </c>
      <c r="BZ155" s="11" t="s">
        <v>249</v>
      </c>
      <c r="CA155" s="8"/>
      <c r="CB155" s="11" t="s">
        <v>250</v>
      </c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11" t="s">
        <v>80</v>
      </c>
      <c r="CN155" s="11" t="s">
        <v>81</v>
      </c>
      <c r="CO155" s="11"/>
      <c r="CP155" s="11"/>
      <c r="CQ155" s="37"/>
      <c r="CR155" s="8"/>
      <c r="CS155" s="6" t="e">
        <f>#REF!</f>
        <v>#REF!</v>
      </c>
      <c r="CT155" s="6" t="e">
        <f>#REF!</f>
        <v>#REF!</v>
      </c>
      <c r="CU155" s="6" t="e">
        <f>#REF!</f>
        <v>#REF!</v>
      </c>
      <c r="CV155" s="6" t="e">
        <f>#REF!</f>
        <v>#REF!</v>
      </c>
      <c r="CW155" s="6" t="e">
        <f>$CR$13</f>
        <v>#REF!</v>
      </c>
      <c r="CX155" s="36" t="s">
        <v>269</v>
      </c>
      <c r="CY155" s="8"/>
      <c r="CZ155" s="8"/>
      <c r="DA155" s="8"/>
      <c r="DB155" s="8"/>
      <c r="DC155" s="8"/>
      <c r="DD155" s="8"/>
      <c r="DE155" s="8"/>
      <c r="DF155" s="12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</row>
    <row r="156" spans="2:21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3"/>
      <c r="R156" s="8"/>
      <c r="S156" s="8"/>
      <c r="T156" s="103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9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36" t="s">
        <v>88</v>
      </c>
      <c r="BW156" s="36" t="s">
        <v>89</v>
      </c>
      <c r="BX156" s="11" t="s">
        <v>90</v>
      </c>
      <c r="BY156" s="11" t="s">
        <v>91</v>
      </c>
      <c r="BZ156" s="11" t="s">
        <v>92</v>
      </c>
      <c r="CA156" s="11" t="s">
        <v>93</v>
      </c>
      <c r="CB156" s="11" t="s">
        <v>94</v>
      </c>
      <c r="CC156" s="11" t="s">
        <v>73</v>
      </c>
      <c r="CD156" s="11" t="s">
        <v>28</v>
      </c>
      <c r="CE156" s="8"/>
      <c r="CF156" s="8"/>
      <c r="CG156" s="8"/>
      <c r="CH156" s="11" t="s">
        <v>251</v>
      </c>
      <c r="CI156" s="8"/>
      <c r="CJ156" s="11" t="s">
        <v>252</v>
      </c>
      <c r="CK156" s="11" t="s">
        <v>113</v>
      </c>
      <c r="CL156" s="11" t="s">
        <v>114</v>
      </c>
      <c r="CM156" s="11" t="s">
        <v>95</v>
      </c>
      <c r="CN156" s="11" t="s">
        <v>116</v>
      </c>
      <c r="CO156" s="11"/>
      <c r="CP156" s="11"/>
      <c r="CQ156" s="37"/>
      <c r="CR156" s="8"/>
      <c r="CS156" s="6" t="e">
        <f>#REF!</f>
        <v>#REF!</v>
      </c>
      <c r="CT156" s="6" t="e">
        <f>#REF!</f>
        <v>#REF!</v>
      </c>
      <c r="CU156" s="6" t="e">
        <f>#REF!</f>
        <v>#REF!</v>
      </c>
      <c r="CV156" s="6" t="e">
        <f>#REF!</f>
        <v>#REF!</v>
      </c>
      <c r="CW156" s="6" t="e">
        <f>$CR$19</f>
        <v>#REF!</v>
      </c>
      <c r="CX156" s="36" t="s">
        <v>289</v>
      </c>
      <c r="CY156" s="8"/>
      <c r="CZ156" s="8"/>
      <c r="DA156" s="8"/>
      <c r="DB156" s="8"/>
      <c r="DC156" s="8"/>
      <c r="DD156" s="8"/>
      <c r="DE156" s="8"/>
      <c r="DF156" s="12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</row>
    <row r="157" spans="2:21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3"/>
      <c r="R157" s="8"/>
      <c r="S157" s="8"/>
      <c r="T157" s="103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9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12"/>
      <c r="BW157" s="8"/>
      <c r="BX157" s="8"/>
      <c r="BY157" s="8"/>
      <c r="BZ157" s="8"/>
      <c r="CA157" s="8"/>
      <c r="CB157" s="8"/>
      <c r="CC157" s="8"/>
      <c r="CD157" s="8"/>
      <c r="CE157" s="8"/>
      <c r="CF157" s="11" t="s">
        <v>253</v>
      </c>
      <c r="CG157" s="11" t="s">
        <v>74</v>
      </c>
      <c r="CH157" s="11" t="s">
        <v>95</v>
      </c>
      <c r="CI157" s="11" t="s">
        <v>96</v>
      </c>
      <c r="CJ157" s="11" t="s">
        <v>97</v>
      </c>
      <c r="CK157" s="11" t="s">
        <v>95</v>
      </c>
      <c r="CL157" s="11" t="s">
        <v>95</v>
      </c>
      <c r="CM157" s="11" t="s">
        <v>98</v>
      </c>
      <c r="CN157" s="11" t="s">
        <v>99</v>
      </c>
      <c r="CO157" s="11"/>
      <c r="CP157" s="11"/>
      <c r="CQ157" s="37"/>
      <c r="CR157" s="8"/>
      <c r="CS157" s="10" t="s">
        <v>83</v>
      </c>
      <c r="CT157" s="6" t="e">
        <f>#REF!</f>
        <v>#REF!</v>
      </c>
      <c r="CU157" s="6" t="e">
        <f>#REF!</f>
        <v>#REF!</v>
      </c>
      <c r="CV157" s="6" t="e">
        <f>#REF!</f>
        <v>#REF!</v>
      </c>
      <c r="CW157" s="6" t="e">
        <f>$CR$22</f>
        <v>#REF!</v>
      </c>
      <c r="CX157" s="36" t="s">
        <v>272</v>
      </c>
      <c r="CY157" s="8"/>
      <c r="CZ157" s="8"/>
      <c r="DA157" s="8"/>
      <c r="DB157" s="8"/>
      <c r="DC157" s="8"/>
      <c r="DD157" s="8"/>
      <c r="DE157" s="8"/>
      <c r="DF157" s="12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</row>
    <row r="158" spans="2:21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3"/>
      <c r="R158" s="8"/>
      <c r="S158" s="8"/>
      <c r="T158" s="103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9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12"/>
      <c r="BW158" s="8"/>
      <c r="BX158" s="8"/>
      <c r="BY158" s="8"/>
      <c r="BZ158" s="11" t="s">
        <v>124</v>
      </c>
      <c r="CA158" s="8"/>
      <c r="CB158" s="8"/>
      <c r="CC158" s="8"/>
      <c r="CD158" s="8"/>
      <c r="CE158" s="8"/>
      <c r="CF158" s="8"/>
      <c r="CG158" s="8"/>
      <c r="CH158" s="8"/>
      <c r="CI158" s="8"/>
      <c r="CJ158" s="11" t="s">
        <v>261</v>
      </c>
      <c r="CK158" s="8"/>
      <c r="CL158" s="8"/>
      <c r="CM158" s="8"/>
      <c r="CN158" s="8"/>
      <c r="CO158" s="8"/>
      <c r="CP158" s="8"/>
      <c r="CQ158" s="9"/>
      <c r="CR158" s="8"/>
      <c r="CS158" s="10" t="e">
        <f>#REF!</f>
        <v>#REF!</v>
      </c>
      <c r="CT158" s="6" t="e">
        <f>#REF!</f>
        <v>#REF!</v>
      </c>
      <c r="CU158" s="6" t="e">
        <f>#REF!</f>
        <v>#REF!</v>
      </c>
      <c r="CV158" s="6" t="e">
        <f>#REF!</f>
        <v>#REF!</v>
      </c>
      <c r="CW158" s="6" t="e">
        <f>$CR$23</f>
        <v>#REF!</v>
      </c>
      <c r="CX158" s="36" t="s">
        <v>290</v>
      </c>
      <c r="CY158" s="8"/>
      <c r="CZ158" s="8"/>
      <c r="DA158" s="8"/>
      <c r="DB158" s="8"/>
      <c r="DC158" s="8"/>
      <c r="DD158" s="8"/>
      <c r="DE158" s="8"/>
      <c r="DF158" s="12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</row>
    <row r="159" spans="2:21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3"/>
      <c r="R159" s="8"/>
      <c r="S159" s="8"/>
      <c r="T159" s="103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9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10">
        <f>SUM(BV160:BV162)</f>
        <v>169</v>
      </c>
      <c r="BW159" s="6">
        <f t="shared" ref="BW159:CC159" si="71">SUM(BW160:BW163)</f>
        <v>2185</v>
      </c>
      <c r="BX159" s="6">
        <f t="shared" si="71"/>
        <v>2960</v>
      </c>
      <c r="BY159" s="6">
        <f t="shared" si="71"/>
        <v>3462</v>
      </c>
      <c r="BZ159" s="6">
        <f t="shared" si="71"/>
        <v>5498</v>
      </c>
      <c r="CA159" s="6">
        <f t="shared" si="71"/>
        <v>2172</v>
      </c>
      <c r="CB159" s="6">
        <f t="shared" si="71"/>
        <v>4558</v>
      </c>
      <c r="CC159" s="6">
        <f t="shared" si="71"/>
        <v>21004</v>
      </c>
      <c r="CD159" s="10" t="s">
        <v>73</v>
      </c>
      <c r="CE159" s="6"/>
      <c r="CF159" s="7" t="s">
        <v>74</v>
      </c>
      <c r="CG159" s="6">
        <f>CC159</f>
        <v>21004</v>
      </c>
      <c r="CH159" s="6">
        <f>CB159</f>
        <v>4558</v>
      </c>
      <c r="CI159" s="6">
        <f>CA159</f>
        <v>2172</v>
      </c>
      <c r="CJ159" s="6">
        <f>BZ159</f>
        <v>5498</v>
      </c>
      <c r="CK159" s="6">
        <f>BY159</f>
        <v>3462</v>
      </c>
      <c r="CL159" s="6">
        <f>BX159</f>
        <v>2960</v>
      </c>
      <c r="CM159" s="6">
        <f>BW159</f>
        <v>2185</v>
      </c>
      <c r="CN159" s="6">
        <f>BV159</f>
        <v>169</v>
      </c>
      <c r="CO159" s="6"/>
      <c r="CP159" s="6"/>
      <c r="CQ159" s="39"/>
      <c r="CR159" s="8"/>
      <c r="CS159" s="10" t="e">
        <f>#REF!</f>
        <v>#REF!</v>
      </c>
      <c r="CT159" s="6" t="e">
        <f>#REF!</f>
        <v>#REF!</v>
      </c>
      <c r="CU159" s="6" t="e">
        <f>#REF!</f>
        <v>#REF!</v>
      </c>
      <c r="CV159" s="6" t="e">
        <f>#REF!</f>
        <v>#REF!</v>
      </c>
      <c r="CW159" s="6" t="e">
        <f>$CR$26</f>
        <v>#REF!</v>
      </c>
      <c r="CX159" s="36" t="s">
        <v>291</v>
      </c>
      <c r="CY159" s="8"/>
      <c r="CZ159" s="8"/>
      <c r="DA159" s="8"/>
      <c r="DB159" s="8"/>
      <c r="DC159" s="8"/>
      <c r="DD159" s="8"/>
      <c r="DE159" s="8"/>
      <c r="DF159" s="12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</row>
    <row r="160" spans="2:21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3"/>
      <c r="R160" s="8"/>
      <c r="S160" s="8"/>
      <c r="T160" s="103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10" t="s">
        <v>83</v>
      </c>
      <c r="BW160" s="6">
        <v>1717</v>
      </c>
      <c r="BX160" s="6">
        <v>2372</v>
      </c>
      <c r="BY160" s="6">
        <v>2678</v>
      </c>
      <c r="BZ160" s="6">
        <v>3782</v>
      </c>
      <c r="CA160" s="6">
        <v>1610</v>
      </c>
      <c r="CB160" s="6">
        <v>2979</v>
      </c>
      <c r="CC160" s="6">
        <f>SUM(BV160:CB160)</f>
        <v>15138</v>
      </c>
      <c r="CD160" s="10" t="s">
        <v>147</v>
      </c>
      <c r="CE160" s="6"/>
      <c r="CF160" s="7" t="s">
        <v>144</v>
      </c>
      <c r="CG160" s="6">
        <f>CC160</f>
        <v>15138</v>
      </c>
      <c r="CH160" s="6">
        <f>CB160</f>
        <v>2979</v>
      </c>
      <c r="CI160" s="6">
        <f>CA160</f>
        <v>1610</v>
      </c>
      <c r="CJ160" s="6">
        <f>BZ160</f>
        <v>3782</v>
      </c>
      <c r="CK160" s="6">
        <f>BY160</f>
        <v>2678</v>
      </c>
      <c r="CL160" s="6">
        <f>BX160</f>
        <v>2372</v>
      </c>
      <c r="CM160" s="6">
        <f>BW160</f>
        <v>1717</v>
      </c>
      <c r="CN160" s="7" t="s">
        <v>83</v>
      </c>
      <c r="CO160" s="7"/>
      <c r="CP160" s="7"/>
      <c r="CQ160" s="37"/>
      <c r="CR160" s="8"/>
      <c r="CS160" s="10" t="s">
        <v>83</v>
      </c>
      <c r="CT160" s="6" t="e">
        <f>#REF!</f>
        <v>#REF!</v>
      </c>
      <c r="CU160" s="6" t="e">
        <f>#REF!</f>
        <v>#REF!</v>
      </c>
      <c r="CV160" s="6" t="e">
        <f>#REF!</f>
        <v>#REF!</v>
      </c>
      <c r="CW160" s="6" t="e">
        <f>$CR$30</f>
        <v>#REF!</v>
      </c>
      <c r="CX160" s="36" t="s">
        <v>292</v>
      </c>
      <c r="CY160" s="8"/>
      <c r="CZ160" s="8"/>
      <c r="DA160" s="8"/>
      <c r="DB160" s="8"/>
      <c r="DC160" s="8"/>
      <c r="DD160" s="8"/>
      <c r="DE160" s="8"/>
      <c r="DF160" s="12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</row>
    <row r="161" spans="2:21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3"/>
      <c r="R161" s="8"/>
      <c r="S161" s="8"/>
      <c r="T161" s="103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9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10">
        <v>82</v>
      </c>
      <c r="BW161" s="6">
        <v>350</v>
      </c>
      <c r="BX161" s="6">
        <v>428</v>
      </c>
      <c r="BY161" s="6">
        <v>535</v>
      </c>
      <c r="BZ161" s="6">
        <v>1346</v>
      </c>
      <c r="CA161" s="6">
        <v>406</v>
      </c>
      <c r="CB161" s="6">
        <v>1212</v>
      </c>
      <c r="CC161" s="6">
        <f>SUM(BV161:CB161)</f>
        <v>4359</v>
      </c>
      <c r="CD161" s="10" t="s">
        <v>157</v>
      </c>
      <c r="CE161" s="6"/>
      <c r="CF161" s="7" t="s">
        <v>148</v>
      </c>
      <c r="CG161" s="6">
        <f>CC161</f>
        <v>4359</v>
      </c>
      <c r="CH161" s="6">
        <f>CB161</f>
        <v>1212</v>
      </c>
      <c r="CI161" s="6">
        <f>CA161</f>
        <v>406</v>
      </c>
      <c r="CJ161" s="6">
        <f>BZ161</f>
        <v>1346</v>
      </c>
      <c r="CK161" s="6">
        <f>BY161</f>
        <v>535</v>
      </c>
      <c r="CL161" s="6">
        <f>BX161</f>
        <v>428</v>
      </c>
      <c r="CM161" s="6">
        <f>BW161</f>
        <v>350</v>
      </c>
      <c r="CN161" s="6">
        <f>BV161</f>
        <v>82</v>
      </c>
      <c r="CO161" s="6"/>
      <c r="CP161" s="6"/>
      <c r="CQ161" s="39"/>
      <c r="CR161" s="8"/>
      <c r="CS161" s="10" t="e">
        <f>#REF!</f>
        <v>#REF!</v>
      </c>
      <c r="CT161" s="6" t="e">
        <f>#REF!</f>
        <v>#REF!</v>
      </c>
      <c r="CU161" s="6" t="e">
        <f>#REF!</f>
        <v>#REF!</v>
      </c>
      <c r="CV161" s="6" t="e">
        <f>#REF!</f>
        <v>#REF!</v>
      </c>
      <c r="CW161" s="6" t="e">
        <f>$CR$31</f>
        <v>#REF!</v>
      </c>
      <c r="CX161" s="36" t="s">
        <v>283</v>
      </c>
      <c r="CY161" s="8"/>
      <c r="CZ161" s="8"/>
      <c r="DA161" s="8"/>
      <c r="DB161" s="8"/>
      <c r="DC161" s="8"/>
      <c r="DD161" s="8"/>
      <c r="DE161" s="8"/>
      <c r="DF161" s="12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</row>
    <row r="162" spans="2:21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3"/>
      <c r="R162" s="8"/>
      <c r="S162" s="8"/>
      <c r="T162" s="103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9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10">
        <v>87</v>
      </c>
      <c r="BW162" s="6">
        <v>32</v>
      </c>
      <c r="BX162" s="6">
        <v>9</v>
      </c>
      <c r="BY162" s="6">
        <v>57</v>
      </c>
      <c r="BZ162" s="6">
        <v>153</v>
      </c>
      <c r="CA162" s="6">
        <v>116</v>
      </c>
      <c r="CB162" s="6">
        <v>187</v>
      </c>
      <c r="CC162" s="6">
        <f>SUM(BV162:CB162)</f>
        <v>641</v>
      </c>
      <c r="CD162" s="10" t="s">
        <v>166</v>
      </c>
      <c r="CE162" s="6"/>
      <c r="CF162" s="7" t="s">
        <v>76</v>
      </c>
      <c r="CG162" s="6">
        <f>CC162</f>
        <v>641</v>
      </c>
      <c r="CH162" s="6">
        <f>CB162</f>
        <v>187</v>
      </c>
      <c r="CI162" s="6">
        <f>CA162</f>
        <v>116</v>
      </c>
      <c r="CJ162" s="6">
        <f>BZ162</f>
        <v>153</v>
      </c>
      <c r="CK162" s="6">
        <f>BY162</f>
        <v>57</v>
      </c>
      <c r="CL162" s="6">
        <f>BX162</f>
        <v>9</v>
      </c>
      <c r="CM162" s="6">
        <f>BW162</f>
        <v>32</v>
      </c>
      <c r="CN162" s="6">
        <f>BV162</f>
        <v>87</v>
      </c>
      <c r="CO162" s="6"/>
      <c r="CP162" s="6"/>
      <c r="CQ162" s="39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12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</row>
    <row r="163" spans="2:21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3"/>
      <c r="R163" s="8"/>
      <c r="S163" s="8"/>
      <c r="T163" s="103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9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10" t="s">
        <v>83</v>
      </c>
      <c r="BW163" s="6">
        <v>86</v>
      </c>
      <c r="BX163" s="6">
        <v>151</v>
      </c>
      <c r="BY163" s="6">
        <v>192</v>
      </c>
      <c r="BZ163" s="6">
        <v>217</v>
      </c>
      <c r="CA163" s="6">
        <v>40</v>
      </c>
      <c r="CB163" s="6">
        <v>180</v>
      </c>
      <c r="CC163" s="6">
        <f>SUM(BV163:CB163)</f>
        <v>866</v>
      </c>
      <c r="CD163" s="10" t="s">
        <v>176</v>
      </c>
      <c r="CE163" s="6"/>
      <c r="CF163" s="7" t="s">
        <v>77</v>
      </c>
      <c r="CG163" s="6">
        <f>CC163</f>
        <v>866</v>
      </c>
      <c r="CH163" s="6">
        <f>CB163</f>
        <v>180</v>
      </c>
      <c r="CI163" s="6">
        <f>CA163</f>
        <v>40</v>
      </c>
      <c r="CJ163" s="6">
        <f>BZ163</f>
        <v>217</v>
      </c>
      <c r="CK163" s="6">
        <f>BY163</f>
        <v>192</v>
      </c>
      <c r="CL163" s="6">
        <f>BX163</f>
        <v>151</v>
      </c>
      <c r="CM163" s="6">
        <f>BW163</f>
        <v>86</v>
      </c>
      <c r="CN163" s="7" t="s">
        <v>83</v>
      </c>
      <c r="CO163" s="7"/>
      <c r="CP163" s="7"/>
      <c r="CQ163" s="37"/>
      <c r="CR163" s="8"/>
      <c r="CS163" s="68" t="e">
        <f>CS154/CS$154*100</f>
        <v>#REF!</v>
      </c>
      <c r="CT163" s="68" t="e">
        <f>CS154/CS$154*100</f>
        <v>#REF!</v>
      </c>
      <c r="CU163" s="68" t="e">
        <f t="shared" ref="CU163:CW170" si="72">CU154/CU$154*100</f>
        <v>#REF!</v>
      </c>
      <c r="CV163" s="68" t="e">
        <f t="shared" si="72"/>
        <v>#REF!</v>
      </c>
      <c r="CW163" s="68" t="e">
        <f t="shared" si="72"/>
        <v>#REF!</v>
      </c>
      <c r="CX163" s="11" t="s">
        <v>73</v>
      </c>
      <c r="CY163" s="8"/>
      <c r="CZ163" s="8"/>
      <c r="DA163" s="8"/>
      <c r="DB163" s="8"/>
      <c r="DC163" s="8"/>
      <c r="DD163" s="8"/>
      <c r="DE163" s="8"/>
      <c r="DF163" s="12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</row>
    <row r="164" spans="2:21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3"/>
      <c r="R164" s="8"/>
      <c r="S164" s="8"/>
      <c r="T164" s="103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9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12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9"/>
      <c r="CR164" s="8"/>
      <c r="CS164" s="68" t="e">
        <f>CS155/CS$154*100</f>
        <v>#REF!</v>
      </c>
      <c r="CT164" s="68" t="e">
        <f t="shared" ref="CT164:CT170" si="73">CT155/CT$154*100</f>
        <v>#REF!</v>
      </c>
      <c r="CU164" s="68" t="e">
        <f t="shared" si="72"/>
        <v>#REF!</v>
      </c>
      <c r="CV164" s="68" t="e">
        <f t="shared" si="72"/>
        <v>#REF!</v>
      </c>
      <c r="CW164" s="68" t="e">
        <f t="shared" si="72"/>
        <v>#REF!</v>
      </c>
      <c r="CX164" s="36" t="s">
        <v>269</v>
      </c>
      <c r="CY164" s="8"/>
      <c r="CZ164" s="8"/>
      <c r="DA164" s="8"/>
      <c r="DB164" s="8"/>
      <c r="DC164" s="8"/>
      <c r="DD164" s="8"/>
      <c r="DE164" s="8"/>
      <c r="DF164" s="12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</row>
    <row r="165" spans="2:21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3"/>
      <c r="R165" s="8"/>
      <c r="S165" s="8"/>
      <c r="T165" s="103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9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12"/>
      <c r="BW165" s="8"/>
      <c r="BX165" s="8"/>
      <c r="BY165" s="8"/>
      <c r="BZ165" s="11" t="s">
        <v>189</v>
      </c>
      <c r="CA165" s="8"/>
      <c r="CB165" s="8"/>
      <c r="CC165" s="8"/>
      <c r="CD165" s="8"/>
      <c r="CE165" s="8"/>
      <c r="CF165" s="8"/>
      <c r="CG165" s="8"/>
      <c r="CH165" s="8"/>
      <c r="CI165" s="8"/>
      <c r="CJ165" s="11" t="s">
        <v>265</v>
      </c>
      <c r="CK165" s="8"/>
      <c r="CL165" s="8"/>
      <c r="CM165" s="8"/>
      <c r="CN165" s="8"/>
      <c r="CO165" s="8"/>
      <c r="CP165" s="8"/>
      <c r="CQ165" s="9"/>
      <c r="CR165" s="8"/>
      <c r="CS165" s="68" t="e">
        <f>CS156/CS$154*100</f>
        <v>#REF!</v>
      </c>
      <c r="CT165" s="68" t="e">
        <f t="shared" si="73"/>
        <v>#REF!</v>
      </c>
      <c r="CU165" s="68" t="e">
        <f t="shared" si="72"/>
        <v>#REF!</v>
      </c>
      <c r="CV165" s="68" t="e">
        <f t="shared" si="72"/>
        <v>#REF!</v>
      </c>
      <c r="CW165" s="68" t="e">
        <f t="shared" si="72"/>
        <v>#REF!</v>
      </c>
      <c r="CX165" s="36" t="s">
        <v>289</v>
      </c>
      <c r="CY165" s="8"/>
      <c r="CZ165" s="8"/>
      <c r="DA165" s="8"/>
      <c r="DB165" s="8"/>
      <c r="DC165" s="8"/>
      <c r="DD165" s="8"/>
      <c r="DE165" s="8"/>
      <c r="DF165" s="12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</row>
    <row r="166" spans="2:21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3"/>
      <c r="R166" s="8"/>
      <c r="S166" s="8"/>
      <c r="T166" s="103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66">
        <f t="shared" ref="BV166:CB170" si="74">BV159/$CC159*100</f>
        <v>0.80460864597219572</v>
      </c>
      <c r="BW166" s="68">
        <f t="shared" si="74"/>
        <v>10.402780422776614</v>
      </c>
      <c r="BX166" s="68">
        <f t="shared" si="74"/>
        <v>14.092553799276327</v>
      </c>
      <c r="BY166" s="68">
        <f t="shared" si="74"/>
        <v>16.482574747667112</v>
      </c>
      <c r="BZ166" s="68">
        <f t="shared" si="74"/>
        <v>26.175966482574747</v>
      </c>
      <c r="CA166" s="68">
        <f t="shared" si="74"/>
        <v>10.340887450009522</v>
      </c>
      <c r="CB166" s="68">
        <f t="shared" si="74"/>
        <v>21.700628451723482</v>
      </c>
      <c r="CC166" s="68">
        <f>SUM(BV166:CB166)</f>
        <v>100</v>
      </c>
      <c r="CD166" s="10" t="s">
        <v>73</v>
      </c>
      <c r="CE166" s="8"/>
      <c r="CF166" s="11" t="s">
        <v>74</v>
      </c>
      <c r="CG166" s="68">
        <f>SUM(CH166:CN166)</f>
        <v>100.00000000000001</v>
      </c>
      <c r="CH166" s="68">
        <f t="shared" ref="CH166:CN170" si="75">CH159/$CG159*100</f>
        <v>21.700628451723482</v>
      </c>
      <c r="CI166" s="68">
        <f t="shared" si="75"/>
        <v>10.340887450009522</v>
      </c>
      <c r="CJ166" s="68">
        <f t="shared" si="75"/>
        <v>26.175966482574747</v>
      </c>
      <c r="CK166" s="68">
        <f t="shared" si="75"/>
        <v>16.482574747667112</v>
      </c>
      <c r="CL166" s="68">
        <f t="shared" si="75"/>
        <v>14.092553799276327</v>
      </c>
      <c r="CM166" s="68">
        <f t="shared" si="75"/>
        <v>10.402780422776614</v>
      </c>
      <c r="CN166" s="68">
        <f t="shared" si="75"/>
        <v>0.80460864597219572</v>
      </c>
      <c r="CO166" s="68"/>
      <c r="CP166" s="68"/>
      <c r="CQ166" s="39"/>
      <c r="CR166" s="8"/>
      <c r="CS166" s="66" t="s">
        <v>83</v>
      </c>
      <c r="CT166" s="68" t="e">
        <f t="shared" si="73"/>
        <v>#REF!</v>
      </c>
      <c r="CU166" s="68" t="e">
        <f t="shared" si="72"/>
        <v>#REF!</v>
      </c>
      <c r="CV166" s="68" t="e">
        <f t="shared" si="72"/>
        <v>#REF!</v>
      </c>
      <c r="CW166" s="68" t="e">
        <f t="shared" si="72"/>
        <v>#REF!</v>
      </c>
      <c r="CX166" s="36" t="s">
        <v>272</v>
      </c>
      <c r="CY166" s="8"/>
      <c r="CZ166" s="8"/>
      <c r="DA166" s="8"/>
      <c r="DB166" s="8"/>
      <c r="DC166" s="8"/>
      <c r="DD166" s="8"/>
      <c r="DE166" s="8"/>
      <c r="DF166" s="12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</row>
    <row r="167" spans="2:21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3"/>
      <c r="R167" s="8"/>
      <c r="S167" s="8"/>
      <c r="T167" s="103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66" t="s">
        <v>206</v>
      </c>
      <c r="BW167" s="68">
        <f t="shared" si="74"/>
        <v>11.342317347073589</v>
      </c>
      <c r="BX167" s="68">
        <f t="shared" si="74"/>
        <v>15.669176905799972</v>
      </c>
      <c r="BY167" s="68">
        <f t="shared" si="74"/>
        <v>17.690579997357641</v>
      </c>
      <c r="BZ167" s="68">
        <f t="shared" si="74"/>
        <v>24.983485268859823</v>
      </c>
      <c r="CA167" s="68">
        <f t="shared" si="74"/>
        <v>10.635486854274012</v>
      </c>
      <c r="CB167" s="68">
        <f t="shared" si="74"/>
        <v>19.678953626634961</v>
      </c>
      <c r="CC167" s="68">
        <f>SUM(BV167:CB167)</f>
        <v>100</v>
      </c>
      <c r="CD167" s="36" t="s">
        <v>147</v>
      </c>
      <c r="CE167" s="8"/>
      <c r="CF167" s="11" t="s">
        <v>144</v>
      </c>
      <c r="CG167" s="68">
        <f>SUM(CH167:CN167)</f>
        <v>100</v>
      </c>
      <c r="CH167" s="68">
        <f t="shared" si="75"/>
        <v>19.678953626634961</v>
      </c>
      <c r="CI167" s="68">
        <f t="shared" si="75"/>
        <v>10.635486854274012</v>
      </c>
      <c r="CJ167" s="68">
        <f t="shared" si="75"/>
        <v>24.983485268859823</v>
      </c>
      <c r="CK167" s="68">
        <f t="shared" si="75"/>
        <v>17.690579997357641</v>
      </c>
      <c r="CL167" s="68">
        <f t="shared" si="75"/>
        <v>15.669176905799972</v>
      </c>
      <c r="CM167" s="68">
        <f t="shared" si="75"/>
        <v>11.342317347073589</v>
      </c>
      <c r="CN167" s="69" t="s">
        <v>83</v>
      </c>
      <c r="CO167" s="69"/>
      <c r="CP167" s="69"/>
      <c r="CQ167" s="37"/>
      <c r="CR167" s="8"/>
      <c r="CS167" s="66" t="s">
        <v>83</v>
      </c>
      <c r="CT167" s="68" t="e">
        <f t="shared" si="73"/>
        <v>#REF!</v>
      </c>
      <c r="CU167" s="68" t="e">
        <f t="shared" si="72"/>
        <v>#REF!</v>
      </c>
      <c r="CV167" s="68" t="e">
        <f t="shared" si="72"/>
        <v>#REF!</v>
      </c>
      <c r="CW167" s="68" t="e">
        <f t="shared" si="72"/>
        <v>#REF!</v>
      </c>
      <c r="CX167" s="36" t="s">
        <v>290</v>
      </c>
      <c r="CY167" s="8"/>
      <c r="CZ167" s="8"/>
      <c r="DA167" s="8"/>
      <c r="DB167" s="8"/>
      <c r="DC167" s="8"/>
      <c r="DD167" s="8"/>
      <c r="DE167" s="8"/>
      <c r="DF167" s="12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</row>
    <row r="168" spans="2:21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3"/>
      <c r="R168" s="8"/>
      <c r="S168" s="8"/>
      <c r="T168" s="103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9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66">
        <f>BV161/$CC161*100</f>
        <v>1.8811654049093831</v>
      </c>
      <c r="BW168" s="68">
        <f t="shared" si="74"/>
        <v>8.0293645331498045</v>
      </c>
      <c r="BX168" s="68">
        <f t="shared" si="74"/>
        <v>9.8187657719660475</v>
      </c>
      <c r="BY168" s="68">
        <f t="shared" si="74"/>
        <v>12.273457214957558</v>
      </c>
      <c r="BZ168" s="68">
        <f t="shared" si="74"/>
        <v>30.878641890341825</v>
      </c>
      <c r="CA168" s="68">
        <f t="shared" si="74"/>
        <v>9.3140628584537737</v>
      </c>
      <c r="CB168" s="68">
        <f t="shared" si="74"/>
        <v>27.804542326221611</v>
      </c>
      <c r="CC168" s="68">
        <f>SUM(BV168:CB168)</f>
        <v>100</v>
      </c>
      <c r="CD168" s="36" t="s">
        <v>157</v>
      </c>
      <c r="CE168" s="8"/>
      <c r="CF168" s="11" t="s">
        <v>148</v>
      </c>
      <c r="CG168" s="68">
        <f>SUM(CH168:CN168)</f>
        <v>100</v>
      </c>
      <c r="CH168" s="68">
        <f t="shared" si="75"/>
        <v>27.804542326221611</v>
      </c>
      <c r="CI168" s="68">
        <f t="shared" si="75"/>
        <v>9.3140628584537737</v>
      </c>
      <c r="CJ168" s="68">
        <f t="shared" si="75"/>
        <v>30.878641890341825</v>
      </c>
      <c r="CK168" s="68">
        <f t="shared" si="75"/>
        <v>12.273457214957558</v>
      </c>
      <c r="CL168" s="68">
        <f t="shared" si="75"/>
        <v>9.8187657719660475</v>
      </c>
      <c r="CM168" s="68">
        <f t="shared" si="75"/>
        <v>8.0293645331498045</v>
      </c>
      <c r="CN168" s="68">
        <f>CN161/$CG161*100</f>
        <v>1.8811654049093831</v>
      </c>
      <c r="CO168" s="68"/>
      <c r="CP168" s="68"/>
      <c r="CQ168" s="39"/>
      <c r="CR168" s="8"/>
      <c r="CS168" s="66" t="e">
        <f>CS159/CS$154*100</f>
        <v>#REF!</v>
      </c>
      <c r="CT168" s="68" t="e">
        <f t="shared" si="73"/>
        <v>#REF!</v>
      </c>
      <c r="CU168" s="68" t="e">
        <f t="shared" si="72"/>
        <v>#REF!</v>
      </c>
      <c r="CV168" s="68" t="e">
        <f t="shared" si="72"/>
        <v>#REF!</v>
      </c>
      <c r="CW168" s="68" t="e">
        <f t="shared" si="72"/>
        <v>#REF!</v>
      </c>
      <c r="CX168" s="36" t="s">
        <v>291</v>
      </c>
      <c r="CY168" s="8"/>
      <c r="CZ168" s="8"/>
      <c r="DA168" s="8"/>
      <c r="DB168" s="8"/>
      <c r="DC168" s="8"/>
      <c r="DD168" s="8"/>
      <c r="DE168" s="8"/>
      <c r="DF168" s="12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</row>
    <row r="169" spans="2:21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3"/>
      <c r="R169" s="8"/>
      <c r="S169" s="8"/>
      <c r="T169" s="103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66">
        <f>BV162/$CC162*100</f>
        <v>13.572542901716069</v>
      </c>
      <c r="BW169" s="68">
        <f t="shared" si="74"/>
        <v>4.9921996879875197</v>
      </c>
      <c r="BX169" s="68">
        <f t="shared" si="74"/>
        <v>1.40405616224649</v>
      </c>
      <c r="BY169" s="68">
        <f t="shared" si="74"/>
        <v>8.8923556942277688</v>
      </c>
      <c r="BZ169" s="68">
        <f t="shared" si="74"/>
        <v>23.868954758190327</v>
      </c>
      <c r="CA169" s="68">
        <f t="shared" si="74"/>
        <v>18.096723868954758</v>
      </c>
      <c r="CB169" s="68">
        <f t="shared" si="74"/>
        <v>29.173166926677069</v>
      </c>
      <c r="CC169" s="68">
        <f>SUM(BV169:CB169)</f>
        <v>100</v>
      </c>
      <c r="CD169" s="36" t="s">
        <v>166</v>
      </c>
      <c r="CE169" s="8"/>
      <c r="CF169" s="11" t="s">
        <v>76</v>
      </c>
      <c r="CG169" s="68">
        <f>SUM(CH169:CN169)</f>
        <v>100</v>
      </c>
      <c r="CH169" s="68">
        <f t="shared" si="75"/>
        <v>29.173166926677069</v>
      </c>
      <c r="CI169" s="68">
        <f t="shared" si="75"/>
        <v>18.096723868954758</v>
      </c>
      <c r="CJ169" s="68">
        <f t="shared" si="75"/>
        <v>23.868954758190327</v>
      </c>
      <c r="CK169" s="68">
        <f t="shared" si="75"/>
        <v>8.8923556942277688</v>
      </c>
      <c r="CL169" s="68">
        <f t="shared" si="75"/>
        <v>1.40405616224649</v>
      </c>
      <c r="CM169" s="68">
        <f t="shared" si="75"/>
        <v>4.9921996879875197</v>
      </c>
      <c r="CN169" s="68">
        <f>CN162/$CG162*100</f>
        <v>13.572542901716069</v>
      </c>
      <c r="CO169" s="68"/>
      <c r="CP169" s="68"/>
      <c r="CQ169" s="39"/>
      <c r="CR169" s="8"/>
      <c r="CS169" s="66" t="s">
        <v>83</v>
      </c>
      <c r="CT169" s="68" t="e">
        <f t="shared" si="73"/>
        <v>#REF!</v>
      </c>
      <c r="CU169" s="68" t="e">
        <f t="shared" si="72"/>
        <v>#REF!</v>
      </c>
      <c r="CV169" s="68" t="e">
        <f t="shared" si="72"/>
        <v>#REF!</v>
      </c>
      <c r="CW169" s="68" t="e">
        <f t="shared" si="72"/>
        <v>#REF!</v>
      </c>
      <c r="CX169" s="36" t="s">
        <v>292</v>
      </c>
      <c r="CY169" s="8"/>
      <c r="CZ169" s="8"/>
      <c r="DA169" s="8"/>
      <c r="DB169" s="8"/>
      <c r="DC169" s="8"/>
      <c r="DD169" s="8"/>
      <c r="DE169" s="8"/>
      <c r="DF169" s="12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</row>
    <row r="170" spans="2:21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3"/>
      <c r="R170" s="8"/>
      <c r="S170" s="8"/>
      <c r="T170" s="103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9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66" t="s">
        <v>206</v>
      </c>
      <c r="BW170" s="68">
        <f t="shared" si="74"/>
        <v>9.9307159353348737</v>
      </c>
      <c r="BX170" s="68">
        <f t="shared" si="74"/>
        <v>17.4364896073903</v>
      </c>
      <c r="BY170" s="68">
        <f t="shared" si="74"/>
        <v>22.170900692840647</v>
      </c>
      <c r="BZ170" s="68">
        <f t="shared" si="74"/>
        <v>25.057736720554274</v>
      </c>
      <c r="CA170" s="68">
        <f t="shared" si="74"/>
        <v>4.6189376443418011</v>
      </c>
      <c r="CB170" s="68">
        <f t="shared" si="74"/>
        <v>20.785219399538107</v>
      </c>
      <c r="CC170" s="68">
        <f>SUM(BV170:CB170)</f>
        <v>100</v>
      </c>
      <c r="CD170" s="36" t="s">
        <v>176</v>
      </c>
      <c r="CE170" s="8"/>
      <c r="CF170" s="7" t="s">
        <v>77</v>
      </c>
      <c r="CG170" s="68">
        <f>SUM(CH170:CN170)</f>
        <v>100</v>
      </c>
      <c r="CH170" s="68">
        <f t="shared" si="75"/>
        <v>20.785219399538107</v>
      </c>
      <c r="CI170" s="68">
        <f t="shared" si="75"/>
        <v>4.6189376443418011</v>
      </c>
      <c r="CJ170" s="68">
        <f t="shared" si="75"/>
        <v>25.057736720554274</v>
      </c>
      <c r="CK170" s="68">
        <f t="shared" si="75"/>
        <v>22.170900692840647</v>
      </c>
      <c r="CL170" s="68">
        <f t="shared" si="75"/>
        <v>17.4364896073903</v>
      </c>
      <c r="CM170" s="68">
        <f t="shared" si="75"/>
        <v>9.9307159353348737</v>
      </c>
      <c r="CN170" s="69" t="s">
        <v>83</v>
      </c>
      <c r="CO170" s="69"/>
      <c r="CP170" s="69"/>
      <c r="CQ170" s="37"/>
      <c r="CR170" s="8"/>
      <c r="CS170" s="66" t="s">
        <v>83</v>
      </c>
      <c r="CT170" s="68" t="e">
        <f t="shared" si="73"/>
        <v>#REF!</v>
      </c>
      <c r="CU170" s="68" t="e">
        <f t="shared" si="72"/>
        <v>#REF!</v>
      </c>
      <c r="CV170" s="68" t="e">
        <f t="shared" si="72"/>
        <v>#REF!</v>
      </c>
      <c r="CW170" s="68" t="e">
        <f t="shared" si="72"/>
        <v>#REF!</v>
      </c>
      <c r="CX170" s="36" t="s">
        <v>283</v>
      </c>
      <c r="CY170" s="8"/>
      <c r="CZ170" s="8"/>
      <c r="DA170" s="8"/>
      <c r="DB170" s="8"/>
      <c r="DC170" s="8"/>
      <c r="DD170" s="8"/>
      <c r="DE170" s="8"/>
      <c r="DF170" s="12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</row>
    <row r="171" spans="2:21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3"/>
      <c r="R171" s="8"/>
      <c r="S171" s="8"/>
      <c r="T171" s="103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9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12"/>
      <c r="BW171" s="8"/>
      <c r="BX171" s="8"/>
      <c r="BY171" s="8"/>
      <c r="BZ171" s="8"/>
      <c r="CA171" s="8"/>
      <c r="CB171" s="8"/>
      <c r="CC171" s="8"/>
      <c r="CD171" s="12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9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12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</row>
    <row r="172" spans="2:21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3"/>
      <c r="R172" s="8"/>
      <c r="S172" s="8"/>
      <c r="T172" s="103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9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66">
        <f t="shared" ref="BV172:CC172" si="76">SUM(BV173:BV176)</f>
        <v>100</v>
      </c>
      <c r="BW172" s="68">
        <f t="shared" si="76"/>
        <v>99.999999999999986</v>
      </c>
      <c r="BX172" s="68">
        <f t="shared" si="76"/>
        <v>100.00000000000001</v>
      </c>
      <c r="BY172" s="68">
        <f t="shared" si="76"/>
        <v>100</v>
      </c>
      <c r="BZ172" s="68">
        <f t="shared" si="76"/>
        <v>100</v>
      </c>
      <c r="CA172" s="68">
        <f t="shared" si="76"/>
        <v>100.00000000000001</v>
      </c>
      <c r="CB172" s="68">
        <f t="shared" si="76"/>
        <v>100</v>
      </c>
      <c r="CC172" s="68">
        <f t="shared" si="76"/>
        <v>99.999999999999986</v>
      </c>
      <c r="CD172" s="10" t="s">
        <v>73</v>
      </c>
      <c r="CE172" s="8"/>
      <c r="CF172" s="11" t="s">
        <v>74</v>
      </c>
      <c r="CG172" s="68">
        <f>CC172</f>
        <v>99.999999999999986</v>
      </c>
      <c r="CH172" s="68">
        <f>CB172</f>
        <v>100</v>
      </c>
      <c r="CI172" s="68">
        <f>CA172</f>
        <v>100.00000000000001</v>
      </c>
      <c r="CJ172" s="68">
        <f>BZ172</f>
        <v>100</v>
      </c>
      <c r="CK172" s="68">
        <f>BY172</f>
        <v>100</v>
      </c>
      <c r="CL172" s="68">
        <f>BX172</f>
        <v>100.00000000000001</v>
      </c>
      <c r="CM172" s="68">
        <f>BW172</f>
        <v>99.999999999999986</v>
      </c>
      <c r="CN172" s="68">
        <f>BV172</f>
        <v>100</v>
      </c>
      <c r="CO172" s="68"/>
      <c r="CP172" s="68"/>
      <c r="CQ172" s="39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12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</row>
    <row r="173" spans="2:21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3"/>
      <c r="R173" s="8"/>
      <c r="S173" s="8"/>
      <c r="T173" s="103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9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69" t="s">
        <v>83</v>
      </c>
      <c r="BW173" s="68">
        <f t="shared" ref="BW173:CC173" si="77">BW160/BW159*100</f>
        <v>78.5812356979405</v>
      </c>
      <c r="BX173" s="68">
        <f t="shared" si="77"/>
        <v>80.135135135135144</v>
      </c>
      <c r="BY173" s="68">
        <f t="shared" si="77"/>
        <v>77.354130560369725</v>
      </c>
      <c r="BZ173" s="68">
        <f t="shared" si="77"/>
        <v>68.788650418333944</v>
      </c>
      <c r="CA173" s="68">
        <f t="shared" si="77"/>
        <v>74.12523020257828</v>
      </c>
      <c r="CB173" s="68">
        <f t="shared" si="77"/>
        <v>65.357612988152709</v>
      </c>
      <c r="CC173" s="68">
        <f t="shared" si="77"/>
        <v>72.07198628832603</v>
      </c>
      <c r="CD173" s="36" t="s">
        <v>147</v>
      </c>
      <c r="CE173" s="8"/>
      <c r="CF173" s="11" t="s">
        <v>144</v>
      </c>
      <c r="CG173" s="68">
        <f>CC173</f>
        <v>72.07198628832603</v>
      </c>
      <c r="CH173" s="68">
        <f>CB173</f>
        <v>65.357612988152709</v>
      </c>
      <c r="CI173" s="68">
        <f>CA173</f>
        <v>74.12523020257828</v>
      </c>
      <c r="CJ173" s="68">
        <f>BZ173</f>
        <v>68.788650418333944</v>
      </c>
      <c r="CK173" s="68">
        <f>BY173</f>
        <v>77.354130560369725</v>
      </c>
      <c r="CL173" s="68">
        <f>BX173</f>
        <v>80.135135135135144</v>
      </c>
      <c r="CM173" s="68">
        <f>BW173</f>
        <v>78.5812356979405</v>
      </c>
      <c r="CN173" s="69" t="s">
        <v>83</v>
      </c>
      <c r="CO173" s="69"/>
      <c r="CP173" s="69"/>
      <c r="CQ173" s="37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12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</row>
    <row r="174" spans="2:21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3"/>
      <c r="R174" s="8"/>
      <c r="S174" s="8"/>
      <c r="T174" s="103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9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68">
        <f t="shared" ref="BV174:CC174" si="78">BV161/BV159*100</f>
        <v>48.520710059171599</v>
      </c>
      <c r="BW174" s="68">
        <f t="shared" si="78"/>
        <v>16.018306636155607</v>
      </c>
      <c r="BX174" s="68">
        <f t="shared" si="78"/>
        <v>14.45945945945946</v>
      </c>
      <c r="BY174" s="68">
        <f t="shared" si="78"/>
        <v>15.453495089543617</v>
      </c>
      <c r="BZ174" s="68">
        <f t="shared" si="78"/>
        <v>24.48162968352128</v>
      </c>
      <c r="CA174" s="68">
        <f t="shared" si="78"/>
        <v>18.692449355432782</v>
      </c>
      <c r="CB174" s="68">
        <f t="shared" si="78"/>
        <v>26.590609916630104</v>
      </c>
      <c r="CC174" s="68">
        <f t="shared" si="78"/>
        <v>20.753189868596458</v>
      </c>
      <c r="CD174" s="36" t="s">
        <v>157</v>
      </c>
      <c r="CE174" s="8"/>
      <c r="CF174" s="11" t="s">
        <v>148</v>
      </c>
      <c r="CG174" s="68">
        <f>CC174</f>
        <v>20.753189868596458</v>
      </c>
      <c r="CH174" s="68">
        <f>CB174</f>
        <v>26.590609916630104</v>
      </c>
      <c r="CI174" s="68">
        <f>CA174</f>
        <v>18.692449355432782</v>
      </c>
      <c r="CJ174" s="68">
        <f>BZ174</f>
        <v>24.48162968352128</v>
      </c>
      <c r="CK174" s="68">
        <f>BY174</f>
        <v>15.453495089543617</v>
      </c>
      <c r="CL174" s="68">
        <f>BX174</f>
        <v>14.45945945945946</v>
      </c>
      <c r="CM174" s="68">
        <f>BW174</f>
        <v>16.018306636155607</v>
      </c>
      <c r="CN174" s="68">
        <f>BV174</f>
        <v>48.520710059171599</v>
      </c>
      <c r="CO174" s="68"/>
      <c r="CP174" s="68"/>
      <c r="CQ174" s="39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12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</row>
    <row r="175" spans="2:21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3"/>
      <c r="R175" s="8"/>
      <c r="S175" s="8"/>
      <c r="T175" s="103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9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68">
        <f t="shared" ref="BV175:CC175" si="79">BV162/BV159*100</f>
        <v>51.479289940828401</v>
      </c>
      <c r="BW175" s="68">
        <f t="shared" si="79"/>
        <v>1.4645308924485128</v>
      </c>
      <c r="BX175" s="68">
        <f t="shared" si="79"/>
        <v>0.30405405405405406</v>
      </c>
      <c r="BY175" s="68">
        <f t="shared" si="79"/>
        <v>1.6464471403812824</v>
      </c>
      <c r="BZ175" s="68">
        <f t="shared" si="79"/>
        <v>2.782830120043652</v>
      </c>
      <c r="CA175" s="68">
        <f t="shared" si="79"/>
        <v>5.3406998158379375</v>
      </c>
      <c r="CB175" s="68">
        <f t="shared" si="79"/>
        <v>4.1026766125493639</v>
      </c>
      <c r="CC175" s="68">
        <f t="shared" si="79"/>
        <v>3.0517996572081509</v>
      </c>
      <c r="CD175" s="36" t="s">
        <v>166</v>
      </c>
      <c r="CE175" s="8"/>
      <c r="CF175" s="11" t="s">
        <v>76</v>
      </c>
      <c r="CG175" s="68">
        <f>CC175</f>
        <v>3.0517996572081509</v>
      </c>
      <c r="CH175" s="68">
        <f>CB175</f>
        <v>4.1026766125493639</v>
      </c>
      <c r="CI175" s="68">
        <f>CA175</f>
        <v>5.3406998158379375</v>
      </c>
      <c r="CJ175" s="68">
        <f>BZ175</f>
        <v>2.782830120043652</v>
      </c>
      <c r="CK175" s="68">
        <f>BY175</f>
        <v>1.6464471403812824</v>
      </c>
      <c r="CL175" s="68">
        <f>BX175</f>
        <v>0.30405405405405406</v>
      </c>
      <c r="CM175" s="68">
        <f>BW175</f>
        <v>1.4645308924485128</v>
      </c>
      <c r="CN175" s="68">
        <f>BV175</f>
        <v>51.479289940828401</v>
      </c>
      <c r="CO175" s="68"/>
      <c r="CP175" s="68"/>
      <c r="CQ175" s="39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12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</row>
    <row r="176" spans="2:21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3"/>
      <c r="R176" s="8"/>
      <c r="S176" s="8"/>
      <c r="T176" s="103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9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69" t="s">
        <v>83</v>
      </c>
      <c r="BW176" s="68">
        <f t="shared" ref="BW176:CC176" si="80">BW163/BW159*100</f>
        <v>3.9359267734553773</v>
      </c>
      <c r="BX176" s="68">
        <f t="shared" si="80"/>
        <v>5.1013513513513509</v>
      </c>
      <c r="BY176" s="68">
        <f t="shared" si="80"/>
        <v>5.545927209705372</v>
      </c>
      <c r="BZ176" s="68">
        <f t="shared" si="80"/>
        <v>3.9468897781011281</v>
      </c>
      <c r="CA176" s="68">
        <f t="shared" si="80"/>
        <v>1.8416206261510131</v>
      </c>
      <c r="CB176" s="68">
        <f t="shared" si="80"/>
        <v>3.9491004826678369</v>
      </c>
      <c r="CC176" s="68">
        <f t="shared" si="80"/>
        <v>4.1230241858693581</v>
      </c>
      <c r="CD176" s="36" t="s">
        <v>176</v>
      </c>
      <c r="CE176" s="8"/>
      <c r="CF176" s="7" t="s">
        <v>77</v>
      </c>
      <c r="CG176" s="68">
        <f>CC176</f>
        <v>4.1230241858693581</v>
      </c>
      <c r="CH176" s="68">
        <f>CB176</f>
        <v>3.9491004826678369</v>
      </c>
      <c r="CI176" s="68">
        <f>CA176</f>
        <v>1.8416206261510131</v>
      </c>
      <c r="CJ176" s="68">
        <f>BZ176</f>
        <v>3.9468897781011281</v>
      </c>
      <c r="CK176" s="68">
        <f>BY176</f>
        <v>5.545927209705372</v>
      </c>
      <c r="CL176" s="68">
        <f>BX176</f>
        <v>5.1013513513513509</v>
      </c>
      <c r="CM176" s="68">
        <f>BW176</f>
        <v>3.9359267734553773</v>
      </c>
      <c r="CN176" s="69" t="s">
        <v>83</v>
      </c>
      <c r="CO176" s="69"/>
      <c r="CP176" s="69"/>
      <c r="CQ176" s="37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12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</row>
    <row r="177" spans="2:21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3"/>
      <c r="R177" s="8"/>
      <c r="S177" s="8"/>
      <c r="T177" s="103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9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9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12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</row>
    <row r="178" spans="2:21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3"/>
      <c r="R178" s="8"/>
      <c r="S178" s="8"/>
      <c r="T178" s="103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9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11" t="s">
        <v>311</v>
      </c>
      <c r="BY178" s="8"/>
      <c r="BZ178" s="8"/>
      <c r="CA178" s="8"/>
      <c r="CB178" s="8"/>
      <c r="CC178" s="8"/>
      <c r="CD178" s="8"/>
      <c r="CE178" s="8"/>
      <c r="CF178" s="11" t="s">
        <v>312</v>
      </c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9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12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</row>
    <row r="179" spans="2:21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3"/>
      <c r="R179" s="8"/>
      <c r="S179" s="8"/>
      <c r="T179" s="103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9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11" t="s">
        <v>221</v>
      </c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9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12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</row>
    <row r="180" spans="2:21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3"/>
      <c r="R180" s="8"/>
      <c r="S180" s="8"/>
      <c r="T180" s="103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9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12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</row>
    <row r="181" spans="2:21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3"/>
      <c r="R181" s="8"/>
      <c r="S181" s="8"/>
      <c r="T181" s="103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9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9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12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</row>
    <row r="182" spans="2:21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3"/>
      <c r="R182" s="8"/>
      <c r="S182" s="8"/>
      <c r="T182" s="103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9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9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12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</row>
    <row r="183" spans="2:21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3"/>
      <c r="R183" s="8"/>
      <c r="S183" s="8"/>
      <c r="T183" s="103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9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9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12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</row>
    <row r="184" spans="2:21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3"/>
      <c r="R184" s="8"/>
      <c r="S184" s="8"/>
      <c r="T184" s="103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9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9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12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</row>
    <row r="185" spans="2:21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3"/>
      <c r="R185" s="8"/>
      <c r="S185" s="8"/>
      <c r="T185" s="103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9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9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12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</row>
    <row r="186" spans="2:21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3"/>
      <c r="R186" s="8"/>
      <c r="S186" s="8"/>
      <c r="T186" s="103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9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9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12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</row>
    <row r="187" spans="2:21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3"/>
      <c r="R187" s="8"/>
      <c r="S187" s="8"/>
      <c r="T187" s="103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9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9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12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</row>
    <row r="188" spans="2:21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3"/>
      <c r="R188" s="8"/>
      <c r="S188" s="8"/>
      <c r="T188" s="103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9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9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12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</row>
    <row r="189" spans="2:21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3"/>
      <c r="R189" s="8"/>
      <c r="S189" s="8"/>
      <c r="T189" s="103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9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9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12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</row>
    <row r="190" spans="2:21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3"/>
      <c r="R190" s="8"/>
      <c r="S190" s="8"/>
      <c r="T190" s="103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9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9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12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</row>
    <row r="191" spans="2:21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3"/>
      <c r="R191" s="8"/>
      <c r="S191" s="8"/>
      <c r="T191" s="103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9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9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12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</row>
    <row r="192" spans="2:21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3"/>
      <c r="R192" s="8"/>
      <c r="S192" s="8"/>
      <c r="T192" s="103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9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9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12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</row>
    <row r="193" spans="2:21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3"/>
      <c r="R193" s="8"/>
      <c r="S193" s="8"/>
      <c r="T193" s="103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9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9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12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</row>
    <row r="194" spans="2:21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3"/>
      <c r="R194" s="8"/>
      <c r="S194" s="8"/>
      <c r="T194" s="103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9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9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12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</row>
    <row r="195" spans="2:21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3"/>
      <c r="R195" s="8"/>
      <c r="S195" s="8"/>
      <c r="T195" s="103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9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9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12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</row>
    <row r="196" spans="2:21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3"/>
      <c r="R196" s="8"/>
      <c r="S196" s="8"/>
      <c r="T196" s="103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9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9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12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</row>
    <row r="197" spans="2:21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3"/>
      <c r="R197" s="8"/>
      <c r="S197" s="8"/>
      <c r="T197" s="103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9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9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12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</row>
    <row r="198" spans="2:21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3"/>
      <c r="R198" s="8"/>
      <c r="S198" s="8"/>
      <c r="T198" s="103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9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9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12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</row>
    <row r="199" spans="2:21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3"/>
      <c r="R199" s="8"/>
      <c r="S199" s="8"/>
      <c r="T199" s="103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9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9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12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</row>
    <row r="200" spans="2:21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3"/>
      <c r="R200" s="8"/>
      <c r="S200" s="8"/>
      <c r="T200" s="103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9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9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12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</row>
    <row r="201" spans="2:21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3"/>
      <c r="R201" s="8"/>
      <c r="S201" s="8"/>
      <c r="T201" s="103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9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9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12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</row>
    <row r="202" spans="2:21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3"/>
      <c r="R202" s="8"/>
      <c r="S202" s="8"/>
      <c r="T202" s="103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9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12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</row>
    <row r="203" spans="2:21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3"/>
      <c r="R203" s="8"/>
      <c r="S203" s="8"/>
      <c r="T203" s="103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9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9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12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</row>
    <row r="204" spans="2:21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3"/>
      <c r="R204" s="8"/>
      <c r="S204" s="8"/>
      <c r="T204" s="103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9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12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</row>
    <row r="205" spans="2:21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3"/>
      <c r="R205" s="8"/>
      <c r="S205" s="8"/>
      <c r="T205" s="103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9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12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</row>
    <row r="206" spans="2:21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3"/>
      <c r="R206" s="8"/>
      <c r="S206" s="8"/>
      <c r="T206" s="103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9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9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12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</row>
    <row r="207" spans="2:21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3"/>
      <c r="R207" s="8"/>
      <c r="S207" s="8"/>
      <c r="T207" s="103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9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9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12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</row>
    <row r="208" spans="2:21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3"/>
      <c r="R208" s="8"/>
      <c r="S208" s="8"/>
      <c r="T208" s="103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9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9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12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</row>
    <row r="209" spans="2:21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3"/>
      <c r="R209" s="8"/>
      <c r="S209" s="8"/>
      <c r="T209" s="103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9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12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</row>
    <row r="210" spans="2:21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3"/>
      <c r="R210" s="8"/>
      <c r="S210" s="8"/>
      <c r="T210" s="103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9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9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12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</row>
    <row r="211" spans="2:21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3"/>
      <c r="R211" s="8"/>
      <c r="S211" s="8"/>
      <c r="T211" s="103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9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12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</row>
    <row r="212" spans="2:21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3"/>
      <c r="R212" s="8"/>
      <c r="S212" s="8"/>
      <c r="T212" s="103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9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12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</row>
    <row r="213" spans="2:21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3"/>
      <c r="R213" s="8"/>
      <c r="S213" s="8"/>
      <c r="T213" s="103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9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12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</row>
    <row r="214" spans="2:21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3"/>
      <c r="R214" s="8"/>
      <c r="S214" s="8"/>
      <c r="T214" s="103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9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12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</row>
    <row r="215" spans="2:21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3"/>
      <c r="R215" s="8"/>
      <c r="S215" s="8"/>
      <c r="T215" s="103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9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12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</row>
    <row r="216" spans="2:21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3"/>
      <c r="R216" s="8"/>
      <c r="S216" s="8"/>
      <c r="T216" s="103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9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9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12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</row>
    <row r="217" spans="2:21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3"/>
      <c r="R217" s="8"/>
      <c r="S217" s="8"/>
      <c r="T217" s="103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9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9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12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</row>
    <row r="218" spans="2:21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3"/>
      <c r="R218" s="8"/>
      <c r="S218" s="8"/>
      <c r="T218" s="103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9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9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12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</row>
    <row r="219" spans="2:21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3"/>
      <c r="R219" s="8"/>
      <c r="S219" s="8"/>
      <c r="T219" s="103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9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12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</row>
    <row r="220" spans="2:21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3"/>
      <c r="R220" s="8"/>
      <c r="S220" s="8"/>
      <c r="T220" s="103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9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9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12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</row>
    <row r="221" spans="2:21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3"/>
      <c r="R221" s="8"/>
      <c r="S221" s="8"/>
      <c r="T221" s="103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9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9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12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</row>
    <row r="222" spans="2:21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3"/>
      <c r="R222" s="8"/>
      <c r="S222" s="8"/>
      <c r="T222" s="103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9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9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12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</row>
    <row r="223" spans="2:21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3"/>
      <c r="R223" s="8"/>
      <c r="S223" s="8"/>
      <c r="T223" s="103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9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12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</row>
    <row r="224" spans="2:21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3"/>
      <c r="R224" s="8"/>
      <c r="S224" s="8"/>
      <c r="T224" s="103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9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12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</row>
    <row r="225" spans="2:21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3"/>
      <c r="R225" s="8"/>
      <c r="S225" s="8"/>
      <c r="T225" s="103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9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9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12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</row>
    <row r="226" spans="2:21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3"/>
      <c r="R226" s="8"/>
      <c r="S226" s="8"/>
      <c r="T226" s="103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9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9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12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</row>
    <row r="227" spans="2:21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3"/>
      <c r="R227" s="8"/>
      <c r="S227" s="8"/>
      <c r="T227" s="103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9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9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12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</row>
    <row r="228" spans="2:21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3"/>
      <c r="R228" s="8"/>
      <c r="S228" s="8"/>
      <c r="T228" s="103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9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9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12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</row>
    <row r="229" spans="2:21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3"/>
      <c r="R229" s="8"/>
      <c r="S229" s="8"/>
      <c r="T229" s="103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9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9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12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</row>
    <row r="230" spans="2:21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3"/>
      <c r="R230" s="8"/>
      <c r="S230" s="8"/>
      <c r="T230" s="103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9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9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12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</row>
    <row r="231" spans="2:21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3"/>
      <c r="R231" s="8"/>
      <c r="S231" s="8"/>
      <c r="T231" s="103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9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9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12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</row>
    <row r="232" spans="2:21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3"/>
      <c r="R232" s="8"/>
      <c r="S232" s="8"/>
      <c r="T232" s="103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9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9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12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</row>
    <row r="233" spans="2:21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3"/>
      <c r="R233" s="8"/>
      <c r="S233" s="8"/>
      <c r="T233" s="103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9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9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12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</row>
    <row r="234" spans="2:21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3"/>
      <c r="R234" s="8"/>
      <c r="S234" s="8"/>
      <c r="T234" s="103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9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9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12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</row>
    <row r="235" spans="2:21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3"/>
      <c r="R235" s="8"/>
      <c r="S235" s="8"/>
      <c r="T235" s="103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9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9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12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</row>
    <row r="236" spans="2:21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3"/>
      <c r="R236" s="8"/>
      <c r="S236" s="8"/>
      <c r="T236" s="103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9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9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12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</row>
    <row r="237" spans="2:21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3"/>
      <c r="R237" s="8"/>
      <c r="S237" s="8"/>
      <c r="T237" s="103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9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9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12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</row>
    <row r="238" spans="2:21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3"/>
      <c r="R238" s="8"/>
      <c r="S238" s="8"/>
      <c r="T238" s="103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9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9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12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</row>
    <row r="239" spans="2:21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3"/>
      <c r="R239" s="8"/>
      <c r="S239" s="8"/>
      <c r="T239" s="103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9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9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12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</row>
    <row r="240" spans="2:21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3"/>
      <c r="R240" s="8"/>
      <c r="S240" s="8"/>
      <c r="T240" s="103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9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9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12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</row>
    <row r="241" spans="2:21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3"/>
      <c r="R241" s="8"/>
      <c r="S241" s="8"/>
      <c r="T241" s="103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9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9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12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</row>
    <row r="242" spans="2:21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3"/>
      <c r="R242" s="8"/>
      <c r="S242" s="8"/>
      <c r="T242" s="103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9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9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12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</row>
    <row r="243" spans="2:21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3"/>
      <c r="R243" s="8"/>
      <c r="S243" s="8"/>
      <c r="T243" s="103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9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9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12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</row>
    <row r="244" spans="2:21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3"/>
      <c r="R244" s="8"/>
      <c r="S244" s="8"/>
      <c r="T244" s="103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9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12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</row>
    <row r="245" spans="2:21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3"/>
      <c r="R245" s="8"/>
      <c r="S245" s="8"/>
      <c r="T245" s="103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9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12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</row>
    <row r="246" spans="2:21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3"/>
      <c r="R246" s="8"/>
      <c r="S246" s="8"/>
      <c r="T246" s="103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9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12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</row>
    <row r="247" spans="2:21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3"/>
      <c r="R247" s="8"/>
      <c r="S247" s="8"/>
      <c r="T247" s="103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9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9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12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</row>
    <row r="248" spans="2:21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3"/>
      <c r="R248" s="8"/>
      <c r="S248" s="8"/>
      <c r="T248" s="103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9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12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</row>
    <row r="249" spans="2:21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3"/>
      <c r="R249" s="8"/>
      <c r="S249" s="8"/>
      <c r="T249" s="103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9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12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</row>
    <row r="250" spans="2:21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3"/>
      <c r="R250" s="8"/>
      <c r="S250" s="8"/>
      <c r="T250" s="103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9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9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12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</row>
    <row r="251" spans="2:21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3"/>
      <c r="R251" s="8"/>
      <c r="S251" s="8"/>
      <c r="T251" s="103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9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12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</row>
    <row r="252" spans="2:21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3"/>
      <c r="R252" s="8"/>
      <c r="S252" s="8"/>
      <c r="T252" s="103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9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9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12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</row>
    <row r="253" spans="2:21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3"/>
      <c r="R253" s="8"/>
      <c r="S253" s="8"/>
      <c r="T253" s="103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9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9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12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</row>
    <row r="254" spans="2:21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3"/>
      <c r="R254" s="8"/>
      <c r="S254" s="8"/>
      <c r="T254" s="103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9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9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12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</row>
    <row r="255" spans="2:21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3"/>
      <c r="R255" s="8"/>
      <c r="S255" s="8"/>
      <c r="T255" s="103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9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9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12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</row>
    <row r="256" spans="2:21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3"/>
      <c r="R256" s="8"/>
      <c r="S256" s="8"/>
      <c r="T256" s="103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9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9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12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</row>
    <row r="257" spans="2:21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3"/>
      <c r="R257" s="8"/>
      <c r="S257" s="8"/>
      <c r="T257" s="103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9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9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12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</row>
    <row r="258" spans="2:21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3"/>
      <c r="R258" s="8"/>
      <c r="S258" s="8"/>
      <c r="T258" s="103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9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9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12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</row>
    <row r="259" spans="2:21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3"/>
      <c r="R259" s="8"/>
      <c r="S259" s="8"/>
      <c r="T259" s="103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9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9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12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</row>
    <row r="260" spans="2:21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3"/>
      <c r="R260" s="8"/>
      <c r="S260" s="8"/>
      <c r="T260" s="103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9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9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12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</row>
    <row r="261" spans="2:21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3"/>
      <c r="R261" s="8"/>
      <c r="S261" s="8"/>
      <c r="T261" s="103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9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9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12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</row>
    <row r="262" spans="2:21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3"/>
      <c r="R262" s="8"/>
      <c r="S262" s="8"/>
      <c r="T262" s="103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9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9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12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</row>
    <row r="263" spans="2:21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3"/>
      <c r="R263" s="8"/>
      <c r="S263" s="8"/>
      <c r="T263" s="103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9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9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12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</row>
    <row r="264" spans="2:21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3"/>
      <c r="R264" s="8"/>
      <c r="S264" s="8"/>
      <c r="T264" s="103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9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9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12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</row>
    <row r="265" spans="2:21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3"/>
      <c r="R265" s="8"/>
      <c r="S265" s="8"/>
      <c r="T265" s="103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9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9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12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</row>
    <row r="266" spans="2:21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3"/>
      <c r="R266" s="8"/>
      <c r="S266" s="8"/>
      <c r="T266" s="103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9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9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12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</row>
    <row r="267" spans="2:21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3"/>
      <c r="R267" s="8"/>
      <c r="S267" s="8"/>
      <c r="T267" s="103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9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9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12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</row>
    <row r="268" spans="2:21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3"/>
      <c r="R268" s="8"/>
      <c r="S268" s="8"/>
      <c r="T268" s="103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9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9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12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</row>
    <row r="269" spans="2:21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3"/>
      <c r="R269" s="8"/>
      <c r="S269" s="8"/>
      <c r="T269" s="103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9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9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12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</row>
    <row r="270" spans="2:21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3"/>
      <c r="R270" s="8"/>
      <c r="S270" s="8"/>
      <c r="T270" s="103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9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9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12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</row>
    <row r="271" spans="2:21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3"/>
      <c r="R271" s="8"/>
      <c r="S271" s="8"/>
      <c r="T271" s="103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9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9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12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</row>
    <row r="272" spans="2:21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3"/>
      <c r="R272" s="8"/>
      <c r="S272" s="8"/>
      <c r="T272" s="103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9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9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12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</row>
    <row r="273" spans="2:21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3"/>
      <c r="R273" s="8"/>
      <c r="S273" s="8"/>
      <c r="T273" s="103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9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9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12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</row>
    <row r="274" spans="2:21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3"/>
      <c r="R274" s="8"/>
      <c r="S274" s="8"/>
      <c r="T274" s="103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9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9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12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</row>
    <row r="275" spans="2:21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3"/>
      <c r="R275" s="8"/>
      <c r="S275" s="8"/>
      <c r="T275" s="103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9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9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12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</row>
    <row r="276" spans="2:21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3"/>
      <c r="R276" s="8"/>
      <c r="S276" s="8"/>
      <c r="T276" s="103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9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9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12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</row>
    <row r="277" spans="2:21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3"/>
      <c r="R277" s="8"/>
      <c r="S277" s="8"/>
      <c r="T277" s="103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9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9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12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</row>
    <row r="278" spans="2:21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3"/>
      <c r="R278" s="8"/>
      <c r="S278" s="8"/>
      <c r="T278" s="103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9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9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12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</row>
    <row r="279" spans="2:21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3"/>
      <c r="R279" s="8"/>
      <c r="S279" s="8"/>
      <c r="T279" s="103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9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9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12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</row>
    <row r="280" spans="2:21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3"/>
      <c r="R280" s="8"/>
      <c r="S280" s="8"/>
      <c r="T280" s="103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9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9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12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</row>
    <row r="281" spans="2:21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3"/>
      <c r="R281" s="8"/>
      <c r="S281" s="8"/>
      <c r="T281" s="103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9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9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12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</row>
    <row r="282" spans="2:21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3"/>
      <c r="R282" s="8"/>
      <c r="S282" s="8"/>
      <c r="T282" s="103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9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9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12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</row>
    <row r="283" spans="2:21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3"/>
      <c r="R283" s="8"/>
      <c r="S283" s="8"/>
      <c r="T283" s="103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9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9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12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</row>
    <row r="284" spans="2:21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3"/>
      <c r="R284" s="8"/>
      <c r="S284" s="8"/>
      <c r="T284" s="103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9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9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12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</row>
    <row r="285" spans="2:21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3"/>
      <c r="R285" s="8"/>
      <c r="S285" s="8"/>
      <c r="T285" s="103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9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9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12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</row>
    <row r="286" spans="2:21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3"/>
      <c r="R286" s="8"/>
      <c r="S286" s="8"/>
      <c r="T286" s="103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9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9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12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</row>
    <row r="287" spans="2:21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3"/>
      <c r="R287" s="8"/>
      <c r="S287" s="8"/>
      <c r="T287" s="103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9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9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12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</row>
    <row r="288" spans="2:21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3"/>
      <c r="R288" s="8"/>
      <c r="S288" s="8"/>
      <c r="T288" s="103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9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9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12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</row>
    <row r="289" spans="2:21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3"/>
      <c r="R289" s="8"/>
      <c r="S289" s="8"/>
      <c r="T289" s="103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9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9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12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</row>
    <row r="290" spans="2:21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3"/>
      <c r="R290" s="8"/>
      <c r="S290" s="8"/>
      <c r="T290" s="103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9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9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12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</row>
    <row r="291" spans="2:21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3"/>
      <c r="R291" s="8"/>
      <c r="S291" s="8"/>
      <c r="T291" s="103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9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9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12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</row>
    <row r="292" spans="2:21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3"/>
      <c r="R292" s="8"/>
      <c r="S292" s="8"/>
      <c r="T292" s="103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9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9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12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</row>
    <row r="293" spans="2:21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3"/>
      <c r="R293" s="8"/>
      <c r="S293" s="8"/>
      <c r="T293" s="103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9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9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12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</row>
    <row r="294" spans="2:21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3"/>
      <c r="R294" s="8"/>
      <c r="S294" s="8"/>
      <c r="T294" s="103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9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9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12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</row>
    <row r="295" spans="2:21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3"/>
      <c r="R295" s="8"/>
      <c r="S295" s="8"/>
      <c r="T295" s="103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9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9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12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</row>
    <row r="296" spans="2:21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3"/>
      <c r="R296" s="8"/>
      <c r="S296" s="8"/>
      <c r="T296" s="103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9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9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12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</row>
    <row r="297" spans="2:21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3"/>
      <c r="R297" s="8"/>
      <c r="S297" s="8"/>
      <c r="T297" s="103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9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9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12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</row>
    <row r="298" spans="2:21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3"/>
      <c r="R298" s="8"/>
      <c r="S298" s="8"/>
      <c r="T298" s="103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9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9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12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</row>
    <row r="299" spans="2:21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3"/>
      <c r="R299" s="8"/>
      <c r="S299" s="8"/>
      <c r="T299" s="103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9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9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12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</row>
    <row r="300" spans="2:21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3"/>
      <c r="R300" s="8"/>
      <c r="S300" s="8"/>
      <c r="T300" s="103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9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9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12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</row>
    <row r="301" spans="2:21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3"/>
      <c r="R301" s="8"/>
      <c r="S301" s="8"/>
      <c r="T301" s="103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9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9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12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</row>
    <row r="302" spans="2:21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3"/>
      <c r="R302" s="8"/>
      <c r="S302" s="8"/>
      <c r="T302" s="103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9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9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12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</row>
    <row r="303" spans="2:21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3"/>
      <c r="R303" s="8"/>
      <c r="S303" s="8"/>
      <c r="T303" s="103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9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9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12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</row>
    <row r="304" spans="2:21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3"/>
      <c r="R304" s="8"/>
      <c r="S304" s="8"/>
      <c r="T304" s="103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9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9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12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</row>
    <row r="305" spans="2:21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3"/>
      <c r="R305" s="8"/>
      <c r="S305" s="8"/>
      <c r="T305" s="103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9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9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12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</row>
    <row r="306" spans="2:21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3"/>
      <c r="R306" s="8"/>
      <c r="S306" s="8"/>
      <c r="T306" s="103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9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9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12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</row>
    <row r="307" spans="2:21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3"/>
      <c r="R307" s="8"/>
      <c r="S307" s="8"/>
      <c r="T307" s="103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9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9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12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</row>
    <row r="308" spans="2:21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3"/>
      <c r="R308" s="8"/>
      <c r="S308" s="8"/>
      <c r="T308" s="103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9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9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12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</row>
    <row r="309" spans="2:21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3"/>
      <c r="R309" s="8"/>
      <c r="S309" s="8"/>
      <c r="T309" s="103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9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9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12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</row>
    <row r="310" spans="2:21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3"/>
      <c r="R310" s="8"/>
      <c r="S310" s="8"/>
      <c r="T310" s="103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9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9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12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</row>
    <row r="311" spans="2:21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3"/>
      <c r="R311" s="8"/>
      <c r="S311" s="8"/>
      <c r="T311" s="103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9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9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12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</row>
    <row r="312" spans="2:21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3"/>
      <c r="R312" s="8"/>
      <c r="S312" s="8"/>
      <c r="T312" s="103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9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9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12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</row>
    <row r="313" spans="2:21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3"/>
      <c r="R313" s="8"/>
      <c r="S313" s="8"/>
      <c r="T313" s="103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9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9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12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</row>
    <row r="314" spans="2:21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3"/>
      <c r="R314" s="8"/>
      <c r="S314" s="8"/>
      <c r="T314" s="103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9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9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12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</row>
    <row r="315" spans="2:21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3"/>
      <c r="R315" s="8"/>
      <c r="S315" s="8"/>
      <c r="T315" s="103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9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9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12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</row>
    <row r="316" spans="2:21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3"/>
      <c r="R316" s="8"/>
      <c r="S316" s="8"/>
      <c r="T316" s="103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9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9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12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</row>
    <row r="317" spans="2:21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3"/>
      <c r="R317" s="8"/>
      <c r="S317" s="8"/>
      <c r="T317" s="103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9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9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12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</row>
    <row r="318" spans="2:21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3"/>
      <c r="R318" s="8"/>
      <c r="S318" s="8"/>
      <c r="T318" s="103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9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9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12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</row>
    <row r="319" spans="2:21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3"/>
      <c r="R319" s="8"/>
      <c r="S319" s="8"/>
      <c r="T319" s="103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9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9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12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</row>
    <row r="320" spans="2:21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3"/>
      <c r="R320" s="8"/>
      <c r="S320" s="8"/>
      <c r="T320" s="103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9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9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12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</row>
    <row r="321" spans="2:21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3"/>
      <c r="R321" s="8"/>
      <c r="S321" s="8"/>
      <c r="T321" s="103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9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9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12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</row>
    <row r="322" spans="2:21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3"/>
      <c r="R322" s="8"/>
      <c r="S322" s="8"/>
      <c r="T322" s="103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9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9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12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</row>
    <row r="323" spans="2:21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3"/>
      <c r="R323" s="8"/>
      <c r="S323" s="8"/>
      <c r="T323" s="103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9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9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12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</row>
    <row r="324" spans="2:21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3"/>
      <c r="R324" s="8"/>
      <c r="S324" s="8"/>
      <c r="T324" s="103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9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9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12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</row>
    <row r="325" spans="2:21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3"/>
      <c r="R325" s="8"/>
      <c r="S325" s="8"/>
      <c r="T325" s="103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9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9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12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</row>
    <row r="326" spans="2:21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3"/>
      <c r="R326" s="8"/>
      <c r="S326" s="8"/>
      <c r="T326" s="103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9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9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12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</row>
    <row r="327" spans="2:21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3"/>
      <c r="R327" s="8"/>
      <c r="S327" s="8"/>
      <c r="T327" s="103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9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9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12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</row>
    <row r="328" spans="2:21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3"/>
      <c r="R328" s="8"/>
      <c r="S328" s="8"/>
      <c r="T328" s="103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9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9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12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</row>
    <row r="329" spans="2:21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3"/>
      <c r="R329" s="8"/>
      <c r="S329" s="8"/>
      <c r="T329" s="103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9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9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12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</row>
    <row r="330" spans="2:21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3"/>
      <c r="R330" s="8"/>
      <c r="S330" s="8"/>
      <c r="T330" s="103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9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9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12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</row>
    <row r="331" spans="2:21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3"/>
      <c r="R331" s="8"/>
      <c r="S331" s="8"/>
      <c r="T331" s="103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9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9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12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</row>
    <row r="332" spans="2:21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3"/>
      <c r="R332" s="8"/>
      <c r="S332" s="8"/>
      <c r="T332" s="103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9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12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</row>
    <row r="333" spans="2:21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3"/>
      <c r="R333" s="8"/>
      <c r="S333" s="8"/>
      <c r="T333" s="103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9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9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12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</row>
    <row r="334" spans="2:21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3"/>
      <c r="R334" s="8"/>
      <c r="S334" s="8"/>
      <c r="T334" s="103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9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9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12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</row>
    <row r="335" spans="2:21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3"/>
      <c r="R335" s="8"/>
      <c r="S335" s="8"/>
      <c r="T335" s="103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9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9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12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</row>
    <row r="336" spans="2:21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3"/>
      <c r="R336" s="8"/>
      <c r="S336" s="8"/>
      <c r="T336" s="103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9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9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12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</row>
    <row r="337" spans="2:21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3"/>
      <c r="R337" s="8"/>
      <c r="S337" s="8"/>
      <c r="T337" s="103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9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9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12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</row>
    <row r="338" spans="2:21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3"/>
      <c r="R338" s="8"/>
      <c r="S338" s="8"/>
      <c r="T338" s="103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9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9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12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</row>
    <row r="339" spans="2:21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3"/>
      <c r="R339" s="8"/>
      <c r="S339" s="8"/>
      <c r="T339" s="103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9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9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12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</row>
    <row r="340" spans="2:21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3"/>
      <c r="R340" s="8"/>
      <c r="S340" s="8"/>
      <c r="T340" s="103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9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9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12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</row>
    <row r="341" spans="2:21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3"/>
      <c r="R341" s="8"/>
      <c r="S341" s="8"/>
      <c r="T341" s="103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9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9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12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</row>
    <row r="342" spans="2:21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3"/>
      <c r="R342" s="8"/>
      <c r="S342" s="8"/>
      <c r="T342" s="103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9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9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12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</row>
    <row r="343" spans="2:21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3"/>
      <c r="R343" s="8"/>
      <c r="S343" s="8"/>
      <c r="T343" s="103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9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9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12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</row>
    <row r="344" spans="2:21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3"/>
      <c r="R344" s="8"/>
      <c r="S344" s="8"/>
      <c r="T344" s="103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9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9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12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</row>
    <row r="345" spans="2:21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3"/>
      <c r="R345" s="8"/>
      <c r="S345" s="8"/>
      <c r="T345" s="103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9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9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12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</row>
    <row r="346" spans="2:21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3"/>
      <c r="R346" s="8"/>
      <c r="S346" s="8"/>
      <c r="T346" s="103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9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9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12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</row>
    <row r="347" spans="2:21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3"/>
      <c r="R347" s="8"/>
      <c r="S347" s="8"/>
      <c r="T347" s="103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9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9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12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</row>
    <row r="348" spans="2:21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3"/>
      <c r="R348" s="8"/>
      <c r="S348" s="8"/>
      <c r="T348" s="103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9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9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12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</row>
    <row r="349" spans="2:21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3"/>
      <c r="R349" s="8"/>
      <c r="S349" s="8"/>
      <c r="T349" s="103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9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9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12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</row>
    <row r="350" spans="2:21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3"/>
      <c r="R350" s="8"/>
      <c r="S350" s="8"/>
      <c r="T350" s="103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9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9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12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</row>
    <row r="351" spans="2:21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3"/>
      <c r="R351" s="8"/>
      <c r="S351" s="8"/>
      <c r="T351" s="103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9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9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12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</row>
    <row r="352" spans="2:21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3"/>
      <c r="R352" s="8"/>
      <c r="S352" s="8"/>
      <c r="T352" s="103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9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9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12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</row>
    <row r="353" spans="2:21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3"/>
      <c r="R353" s="8"/>
      <c r="S353" s="8"/>
      <c r="T353" s="103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9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9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12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</row>
    <row r="354" spans="2:21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3"/>
      <c r="R354" s="8"/>
      <c r="S354" s="8"/>
      <c r="T354" s="103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9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9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12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</row>
    <row r="355" spans="2:21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3"/>
      <c r="R355" s="8"/>
      <c r="S355" s="8"/>
      <c r="T355" s="103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9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9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12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</row>
    <row r="356" spans="2:21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3"/>
      <c r="R356" s="8"/>
      <c r="S356" s="8"/>
      <c r="T356" s="103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9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9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12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</row>
    <row r="357" spans="2:21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3"/>
      <c r="R357" s="8"/>
      <c r="S357" s="8"/>
      <c r="T357" s="103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9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9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12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</row>
    <row r="358" spans="2:21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3"/>
      <c r="R358" s="8"/>
      <c r="S358" s="8"/>
      <c r="T358" s="103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9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9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12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</row>
    <row r="359" spans="2:21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3"/>
      <c r="R359" s="8"/>
      <c r="S359" s="8"/>
      <c r="T359" s="103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9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9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12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</row>
    <row r="360" spans="2:21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3"/>
      <c r="R360" s="8"/>
      <c r="S360" s="8"/>
      <c r="T360" s="103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9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9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12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</row>
    <row r="361" spans="2:21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3"/>
      <c r="R361" s="8"/>
      <c r="S361" s="8"/>
      <c r="T361" s="103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9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9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12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</row>
    <row r="362" spans="2:21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3"/>
      <c r="R362" s="8"/>
      <c r="S362" s="8"/>
      <c r="T362" s="103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9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9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12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</row>
    <row r="363" spans="2:21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3"/>
      <c r="R363" s="8"/>
      <c r="S363" s="8"/>
      <c r="T363" s="103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9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9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12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</row>
    <row r="364" spans="2:21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3"/>
      <c r="R364" s="8"/>
      <c r="S364" s="8"/>
      <c r="T364" s="103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9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9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12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</row>
    <row r="365" spans="2:21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3"/>
      <c r="R365" s="8"/>
      <c r="S365" s="8"/>
      <c r="T365" s="103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9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9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12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</row>
    <row r="366" spans="2:21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3"/>
      <c r="R366" s="8"/>
      <c r="S366" s="8"/>
      <c r="T366" s="103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9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9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12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</row>
    <row r="367" spans="2:21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3"/>
      <c r="R367" s="8"/>
      <c r="S367" s="8"/>
      <c r="T367" s="103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9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9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12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</row>
    <row r="368" spans="2:21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3"/>
      <c r="R368" s="8"/>
      <c r="S368" s="8"/>
      <c r="T368" s="103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9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9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12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</row>
    <row r="369" spans="2:21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3"/>
      <c r="R369" s="8"/>
      <c r="S369" s="8"/>
      <c r="T369" s="103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9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9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12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</row>
    <row r="370" spans="2:21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3"/>
      <c r="R370" s="8"/>
      <c r="S370" s="8"/>
      <c r="T370" s="103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9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9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12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</row>
    <row r="371" spans="2:21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3"/>
      <c r="R371" s="8"/>
      <c r="S371" s="8"/>
      <c r="T371" s="103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9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9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12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</row>
    <row r="372" spans="2:21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3"/>
      <c r="R372" s="8"/>
      <c r="S372" s="8"/>
      <c r="T372" s="103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9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9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12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</row>
    <row r="373" spans="2:21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3"/>
      <c r="R373" s="8"/>
      <c r="S373" s="8"/>
      <c r="T373" s="103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9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9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12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</row>
    <row r="374" spans="2:21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3"/>
      <c r="R374" s="8"/>
      <c r="S374" s="8"/>
      <c r="T374" s="103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9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9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12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</row>
    <row r="375" spans="2:21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3"/>
      <c r="R375" s="8"/>
      <c r="S375" s="8"/>
      <c r="T375" s="103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9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9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12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</row>
    <row r="376" spans="2:21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3"/>
      <c r="R376" s="8"/>
      <c r="S376" s="8"/>
      <c r="T376" s="103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9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9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12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</row>
    <row r="377" spans="2:21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3"/>
      <c r="R377" s="8"/>
      <c r="S377" s="8"/>
      <c r="T377" s="103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9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9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12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</row>
    <row r="378" spans="2:21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3"/>
      <c r="R378" s="8"/>
      <c r="S378" s="8"/>
      <c r="T378" s="103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9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9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12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</row>
    <row r="379" spans="2:21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3"/>
      <c r="R379" s="8"/>
      <c r="S379" s="8"/>
      <c r="T379" s="103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9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9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12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</row>
    <row r="380" spans="2:21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3"/>
      <c r="R380" s="8"/>
      <c r="S380" s="8"/>
      <c r="T380" s="103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9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9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12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</row>
    <row r="381" spans="2:21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3"/>
      <c r="R381" s="8"/>
      <c r="S381" s="8"/>
      <c r="T381" s="103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9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9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12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</row>
    <row r="382" spans="2:21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3"/>
      <c r="R382" s="8"/>
      <c r="S382" s="8"/>
      <c r="T382" s="103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9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9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12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</row>
    <row r="383" spans="2:21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3"/>
      <c r="R383" s="8"/>
      <c r="S383" s="8"/>
      <c r="T383" s="103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9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9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12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</row>
    <row r="384" spans="2:21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3"/>
      <c r="R384" s="8"/>
      <c r="S384" s="8"/>
      <c r="T384" s="103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9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9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12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</row>
    <row r="385" spans="2:21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3"/>
      <c r="R385" s="8"/>
      <c r="S385" s="8"/>
      <c r="T385" s="103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9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9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12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</row>
    <row r="386" spans="2:21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03"/>
      <c r="R386" s="8"/>
      <c r="S386" s="8"/>
      <c r="T386" s="103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9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9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12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</row>
    <row r="387" spans="2:21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03"/>
      <c r="R387" s="8"/>
      <c r="S387" s="8"/>
      <c r="T387" s="103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9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9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12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</row>
    <row r="388" spans="2:21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03"/>
      <c r="R388" s="8"/>
      <c r="S388" s="8"/>
      <c r="T388" s="103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9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9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12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</row>
    <row r="389" spans="2:21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103"/>
      <c r="R389" s="8"/>
      <c r="S389" s="8"/>
      <c r="T389" s="103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9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9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12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</row>
    <row r="390" spans="2:21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103"/>
      <c r="R390" s="8"/>
      <c r="S390" s="8"/>
      <c r="T390" s="103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9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9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12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</row>
    <row r="391" spans="2:21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103"/>
      <c r="R391" s="8"/>
      <c r="S391" s="8"/>
      <c r="T391" s="103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9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9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12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</row>
    <row r="392" spans="2:21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103"/>
      <c r="R392" s="8"/>
      <c r="S392" s="8"/>
      <c r="T392" s="103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9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9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12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</row>
    <row r="393" spans="2:21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103"/>
      <c r="R393" s="8"/>
      <c r="S393" s="8"/>
      <c r="T393" s="103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9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9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12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</row>
    <row r="394" spans="2:21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103"/>
      <c r="R394" s="8"/>
      <c r="S394" s="8"/>
      <c r="T394" s="103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9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9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12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</row>
    <row r="395" spans="2:21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103"/>
      <c r="R395" s="8"/>
      <c r="S395" s="8"/>
      <c r="T395" s="103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9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9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12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</row>
    <row r="396" spans="2:21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103"/>
      <c r="R396" s="8"/>
      <c r="S396" s="8"/>
      <c r="T396" s="103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9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9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12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</row>
    <row r="397" spans="2:21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103"/>
      <c r="R397" s="8"/>
      <c r="S397" s="8"/>
      <c r="T397" s="103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9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9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12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</row>
    <row r="398" spans="2:21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103"/>
      <c r="R398" s="8"/>
      <c r="S398" s="8"/>
      <c r="T398" s="103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9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9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12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</row>
    <row r="399" spans="2:21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103"/>
      <c r="R399" s="8"/>
      <c r="S399" s="8"/>
      <c r="T399" s="103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9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9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12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</row>
    <row r="400" spans="2:21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103"/>
      <c r="R400" s="8"/>
      <c r="S400" s="8"/>
      <c r="T400" s="103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9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9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12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</row>
    <row r="401" spans="2:21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103"/>
      <c r="R401" s="8"/>
      <c r="S401" s="8"/>
      <c r="T401" s="103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9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9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12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</row>
    <row r="402" spans="2:21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103"/>
      <c r="R402" s="8"/>
      <c r="S402" s="8"/>
      <c r="T402" s="103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9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9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12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</row>
    <row r="403" spans="2:21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103"/>
      <c r="R403" s="8"/>
      <c r="S403" s="8"/>
      <c r="T403" s="103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9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9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12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</row>
    <row r="404" spans="2:21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103"/>
      <c r="R404" s="8"/>
      <c r="S404" s="8"/>
      <c r="T404" s="103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9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9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12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</row>
    <row r="405" spans="2:21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103"/>
      <c r="R405" s="8"/>
      <c r="S405" s="8"/>
      <c r="T405" s="103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9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9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12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</row>
    <row r="406" spans="2:21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103"/>
      <c r="R406" s="8"/>
      <c r="S406" s="8"/>
      <c r="T406" s="103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9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9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12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</row>
    <row r="407" spans="2:21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103"/>
      <c r="R407" s="8"/>
      <c r="S407" s="8"/>
      <c r="T407" s="103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9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9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12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</row>
    <row r="408" spans="2:21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103"/>
      <c r="R408" s="8"/>
      <c r="S408" s="8"/>
      <c r="T408" s="103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9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9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12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</row>
    <row r="409" spans="2:21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103"/>
      <c r="R409" s="8"/>
      <c r="S409" s="8"/>
      <c r="T409" s="103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9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9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12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</row>
    <row r="410" spans="2:21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103"/>
      <c r="R410" s="8"/>
      <c r="S410" s="8"/>
      <c r="T410" s="103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9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9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12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</row>
    <row r="411" spans="2:21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103"/>
      <c r="R411" s="8"/>
      <c r="S411" s="8"/>
      <c r="T411" s="103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9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9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12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</row>
    <row r="412" spans="2:21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103"/>
      <c r="R412" s="8"/>
      <c r="S412" s="8"/>
      <c r="T412" s="103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9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9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12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</row>
    <row r="413" spans="2:21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103"/>
      <c r="R413" s="8"/>
      <c r="S413" s="8"/>
      <c r="T413" s="103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9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9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12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</row>
    <row r="414" spans="2:21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103"/>
      <c r="R414" s="8"/>
      <c r="S414" s="8"/>
      <c r="T414" s="103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9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9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12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</row>
    <row r="415" spans="2:21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103"/>
      <c r="R415" s="8"/>
      <c r="S415" s="8"/>
      <c r="T415" s="103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9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9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12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</row>
    <row r="416" spans="2:21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103"/>
      <c r="R416" s="8"/>
      <c r="S416" s="8"/>
      <c r="T416" s="103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9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9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12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</row>
    <row r="417" spans="2:21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103"/>
      <c r="R417" s="8"/>
      <c r="S417" s="8"/>
      <c r="T417" s="103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9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9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12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</row>
    <row r="418" spans="2:21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103"/>
      <c r="R418" s="8"/>
      <c r="S418" s="8"/>
      <c r="T418" s="103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9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9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12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</row>
    <row r="419" spans="2:21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103"/>
      <c r="R419" s="8"/>
      <c r="S419" s="8"/>
      <c r="T419" s="103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9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9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12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</row>
    <row r="420" spans="2:21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103"/>
      <c r="R420" s="8"/>
      <c r="S420" s="8"/>
      <c r="T420" s="103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9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9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12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</row>
    <row r="421" spans="2:21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103"/>
      <c r="R421" s="8"/>
      <c r="S421" s="8"/>
      <c r="T421" s="103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9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9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12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</row>
    <row r="422" spans="2:21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103"/>
      <c r="R422" s="8"/>
      <c r="S422" s="8"/>
      <c r="T422" s="103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9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9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12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</row>
    <row r="423" spans="2:2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103"/>
      <c r="R423" s="8"/>
      <c r="S423" s="8"/>
      <c r="T423" s="103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9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9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12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</row>
    <row r="424" spans="2:2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103"/>
      <c r="R424" s="8"/>
      <c r="S424" s="8"/>
      <c r="T424" s="103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9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9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12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</row>
    <row r="425" spans="2:2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103"/>
      <c r="R425" s="8"/>
      <c r="S425" s="8"/>
      <c r="T425" s="103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9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9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12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</row>
    <row r="426" spans="2:2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103"/>
      <c r="R426" s="8"/>
      <c r="S426" s="8"/>
      <c r="T426" s="103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9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9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12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</row>
    <row r="427" spans="2:2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103"/>
      <c r="R427" s="8"/>
      <c r="S427" s="8"/>
      <c r="T427" s="103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9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9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12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</row>
    <row r="428" spans="2:2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103"/>
      <c r="R428" s="8"/>
      <c r="S428" s="8"/>
      <c r="T428" s="103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9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9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12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</row>
    <row r="429" spans="2:2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103"/>
      <c r="R429" s="8"/>
      <c r="S429" s="8"/>
      <c r="T429" s="103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9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9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12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</row>
    <row r="430" spans="2:2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103"/>
      <c r="R430" s="8"/>
      <c r="S430" s="8"/>
      <c r="T430" s="103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9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9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12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</row>
    <row r="431" spans="2:2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103"/>
      <c r="R431" s="8"/>
      <c r="S431" s="8"/>
      <c r="T431" s="103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9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9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12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</row>
    <row r="432" spans="2:2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103"/>
      <c r="R432" s="8"/>
      <c r="S432" s="8"/>
      <c r="T432" s="103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9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9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12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</row>
    <row r="433" spans="2:2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103"/>
      <c r="R433" s="8"/>
      <c r="S433" s="8"/>
      <c r="T433" s="103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9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9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12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</row>
    <row r="434" spans="2:2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103"/>
      <c r="R434" s="8"/>
      <c r="S434" s="8"/>
      <c r="T434" s="103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9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9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12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</row>
    <row r="435" spans="2:2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103"/>
      <c r="R435" s="8"/>
      <c r="S435" s="8"/>
      <c r="T435" s="103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9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9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12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</row>
    <row r="436" spans="2:2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103"/>
      <c r="R436" s="8"/>
      <c r="S436" s="8"/>
      <c r="T436" s="103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9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9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12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</row>
    <row r="437" spans="2:2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103"/>
      <c r="R437" s="8"/>
      <c r="S437" s="8"/>
      <c r="T437" s="103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9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9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12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</row>
    <row r="438" spans="2:2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103"/>
      <c r="R438" s="8"/>
      <c r="S438" s="8"/>
      <c r="T438" s="103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9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9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12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</row>
    <row r="439" spans="2:2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103"/>
      <c r="R439" s="8"/>
      <c r="S439" s="8"/>
      <c r="T439" s="103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9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9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12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</row>
    <row r="440" spans="2:2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103"/>
      <c r="R440" s="8"/>
      <c r="S440" s="8"/>
      <c r="T440" s="103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9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9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12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</row>
    <row r="441" spans="2:2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103"/>
      <c r="R441" s="8"/>
      <c r="S441" s="8"/>
      <c r="T441" s="103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9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9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12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</row>
    <row r="442" spans="2:2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103"/>
      <c r="R442" s="8"/>
      <c r="S442" s="8"/>
      <c r="T442" s="103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9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9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12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</row>
    <row r="443" spans="2:2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103"/>
      <c r="R443" s="8"/>
      <c r="S443" s="8"/>
      <c r="T443" s="103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9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9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12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</row>
    <row r="444" spans="2:2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103"/>
      <c r="R444" s="8"/>
      <c r="S444" s="8"/>
      <c r="T444" s="103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9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9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12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</row>
    <row r="445" spans="2:2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103"/>
      <c r="R445" s="8"/>
      <c r="S445" s="8"/>
      <c r="T445" s="103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9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9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12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</row>
    <row r="446" spans="2:2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103"/>
      <c r="R446" s="8"/>
      <c r="S446" s="8"/>
      <c r="T446" s="103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9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9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12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</row>
    <row r="447" spans="2:2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103"/>
      <c r="R447" s="8"/>
      <c r="S447" s="8"/>
      <c r="T447" s="103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9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9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12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</row>
    <row r="448" spans="2:2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103"/>
      <c r="R448" s="8"/>
      <c r="S448" s="8"/>
      <c r="T448" s="103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9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9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12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</row>
    <row r="449" spans="2:2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103"/>
      <c r="R449" s="8"/>
      <c r="S449" s="8"/>
      <c r="T449" s="103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9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9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12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</row>
    <row r="450" spans="2:2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103"/>
      <c r="R450" s="8"/>
      <c r="S450" s="8"/>
      <c r="T450" s="103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9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9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12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</row>
    <row r="451" spans="2:2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103"/>
      <c r="R451" s="8"/>
      <c r="S451" s="8"/>
      <c r="T451" s="103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9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9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12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</row>
    <row r="452" spans="2:2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103"/>
      <c r="R452" s="8"/>
      <c r="S452" s="8"/>
      <c r="T452" s="103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9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9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12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</row>
    <row r="453" spans="2:2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103"/>
      <c r="R453" s="8"/>
      <c r="S453" s="8"/>
      <c r="T453" s="103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9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9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12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</row>
    <row r="454" spans="2:2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103"/>
      <c r="R454" s="8"/>
      <c r="S454" s="8"/>
      <c r="T454" s="103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9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9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12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</row>
    <row r="455" spans="2:2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103"/>
      <c r="R455" s="8"/>
      <c r="S455" s="8"/>
      <c r="T455" s="103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9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9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12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</row>
    <row r="456" spans="2:2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103"/>
      <c r="R456" s="8"/>
      <c r="S456" s="8"/>
      <c r="T456" s="103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9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9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12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</row>
    <row r="457" spans="2:2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103"/>
      <c r="R457" s="8"/>
      <c r="S457" s="8"/>
      <c r="T457" s="103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9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9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12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</row>
    <row r="458" spans="2:2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103"/>
      <c r="R458" s="8"/>
      <c r="S458" s="8"/>
      <c r="T458" s="103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9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9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12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</row>
    <row r="459" spans="2:2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103"/>
      <c r="R459" s="8"/>
      <c r="S459" s="8"/>
      <c r="T459" s="103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9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9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12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</row>
    <row r="460" spans="2:2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103"/>
      <c r="R460" s="8"/>
      <c r="S460" s="8"/>
      <c r="T460" s="103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9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9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12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</row>
    <row r="461" spans="2:2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103"/>
      <c r="R461" s="8"/>
      <c r="S461" s="8"/>
      <c r="T461" s="103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9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9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12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</row>
    <row r="462" spans="2:2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103"/>
      <c r="R462" s="8"/>
      <c r="S462" s="8"/>
      <c r="T462" s="103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9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9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12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</row>
    <row r="463" spans="2:2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103"/>
      <c r="R463" s="8"/>
      <c r="S463" s="8"/>
      <c r="T463" s="103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9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9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12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</row>
    <row r="464" spans="2:2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103"/>
      <c r="R464" s="8"/>
      <c r="S464" s="8"/>
      <c r="T464" s="103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9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9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12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</row>
    <row r="465" spans="2:2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103"/>
      <c r="R465" s="8"/>
      <c r="S465" s="8"/>
      <c r="T465" s="103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9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9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12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</row>
    <row r="466" spans="2:2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103"/>
      <c r="R466" s="8"/>
      <c r="S466" s="8"/>
      <c r="T466" s="103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9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9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12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</row>
    <row r="467" spans="2:21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103"/>
      <c r="R467" s="8"/>
      <c r="S467" s="8"/>
      <c r="T467" s="103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9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9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12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</row>
    <row r="468" spans="2:21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103"/>
      <c r="R468" s="8"/>
      <c r="S468" s="8"/>
      <c r="T468" s="103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9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9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12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</row>
    <row r="469" spans="2:21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103"/>
      <c r="R469" s="8"/>
      <c r="S469" s="8"/>
      <c r="T469" s="103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9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9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12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</row>
    <row r="470" spans="2:21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103"/>
      <c r="R470" s="8"/>
      <c r="S470" s="8"/>
      <c r="T470" s="103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9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9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12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</row>
    <row r="471" spans="2:21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103"/>
      <c r="R471" s="8"/>
      <c r="S471" s="8"/>
      <c r="T471" s="103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9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9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12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</row>
    <row r="472" spans="2:21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103"/>
      <c r="R472" s="8"/>
      <c r="S472" s="8"/>
      <c r="T472" s="103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9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9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12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</row>
    <row r="473" spans="2:21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103"/>
      <c r="R473" s="8"/>
      <c r="S473" s="8"/>
      <c r="T473" s="103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9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9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12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</row>
    <row r="474" spans="2:21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103"/>
      <c r="R474" s="8"/>
      <c r="S474" s="8"/>
      <c r="T474" s="103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9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9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12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</row>
    <row r="475" spans="2:21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103"/>
      <c r="R475" s="8"/>
      <c r="S475" s="8"/>
      <c r="T475" s="103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9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9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12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</row>
    <row r="476" spans="2:21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103"/>
      <c r="R476" s="8"/>
      <c r="S476" s="8"/>
      <c r="T476" s="103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9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9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12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</row>
    <row r="477" spans="2:21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103"/>
      <c r="R477" s="8"/>
      <c r="S477" s="8"/>
      <c r="T477" s="103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9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9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12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</row>
    <row r="478" spans="2:21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103"/>
      <c r="R478" s="8"/>
      <c r="S478" s="8"/>
      <c r="T478" s="103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9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9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12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</row>
    <row r="479" spans="2:21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103"/>
      <c r="R479" s="8"/>
      <c r="S479" s="8"/>
      <c r="T479" s="103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9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9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12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</row>
    <row r="480" spans="2:21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103"/>
      <c r="R480" s="8"/>
      <c r="S480" s="8"/>
      <c r="T480" s="103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9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9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12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</row>
    <row r="481" spans="2:21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103"/>
      <c r="R481" s="8"/>
      <c r="S481" s="8"/>
      <c r="T481" s="103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9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9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12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</row>
    <row r="482" spans="2:21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103"/>
      <c r="R482" s="8"/>
      <c r="S482" s="8"/>
      <c r="T482" s="103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9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9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12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</row>
    <row r="483" spans="2:21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103"/>
      <c r="R483" s="8"/>
      <c r="S483" s="8"/>
      <c r="T483" s="103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9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9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12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</row>
    <row r="484" spans="2:21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103"/>
      <c r="R484" s="8"/>
      <c r="S484" s="8"/>
      <c r="T484" s="103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9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9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12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</row>
    <row r="485" spans="2:21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103"/>
      <c r="R485" s="8"/>
      <c r="S485" s="8"/>
      <c r="T485" s="103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9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9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12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</row>
    <row r="486" spans="2:21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103"/>
      <c r="R486" s="8"/>
      <c r="S486" s="8"/>
      <c r="T486" s="103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9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9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12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</row>
    <row r="487" spans="2:21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103"/>
      <c r="R487" s="8"/>
      <c r="S487" s="8"/>
      <c r="T487" s="103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9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9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12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</row>
    <row r="488" spans="2:21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103"/>
      <c r="R488" s="8"/>
      <c r="S488" s="8"/>
      <c r="T488" s="103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9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9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12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</row>
    <row r="489" spans="2:21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103"/>
      <c r="R489" s="8"/>
      <c r="S489" s="8"/>
      <c r="T489" s="103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9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9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12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</row>
    <row r="490" spans="2:21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103"/>
      <c r="R490" s="8"/>
      <c r="S490" s="8"/>
      <c r="T490" s="103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9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9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12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</row>
    <row r="491" spans="2:21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103"/>
      <c r="R491" s="8"/>
      <c r="S491" s="8"/>
      <c r="T491" s="103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9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9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12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</row>
    <row r="492" spans="2:21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103"/>
      <c r="R492" s="8"/>
      <c r="S492" s="8"/>
      <c r="T492" s="103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9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9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12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</row>
    <row r="493" spans="2:21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103"/>
      <c r="R493" s="8"/>
      <c r="S493" s="8"/>
      <c r="T493" s="103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9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9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12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</row>
    <row r="494" spans="2:21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103"/>
      <c r="R494" s="8"/>
      <c r="S494" s="8"/>
      <c r="T494" s="103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9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9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12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</row>
    <row r="495" spans="2:21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103"/>
      <c r="R495" s="8"/>
      <c r="S495" s="8"/>
      <c r="T495" s="103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9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9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12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</row>
    <row r="496" spans="2:21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103"/>
      <c r="R496" s="8"/>
      <c r="S496" s="8"/>
      <c r="T496" s="103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9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9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12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</row>
    <row r="497" spans="2:21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103"/>
      <c r="R497" s="8"/>
      <c r="S497" s="8"/>
      <c r="T497" s="103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9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9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12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</row>
    <row r="498" spans="2:21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103"/>
      <c r="R498" s="8"/>
      <c r="S498" s="8"/>
      <c r="T498" s="103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9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9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12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</row>
    <row r="499" spans="2:21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103"/>
      <c r="R499" s="8"/>
      <c r="S499" s="8"/>
      <c r="T499" s="103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9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9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12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</row>
    <row r="500" spans="2:21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103"/>
      <c r="R500" s="8"/>
      <c r="S500" s="8"/>
      <c r="T500" s="103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9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9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12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</row>
    <row r="501" spans="2:21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103"/>
      <c r="R501" s="8"/>
      <c r="S501" s="8"/>
      <c r="T501" s="103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9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9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12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</row>
    <row r="502" spans="2:21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103"/>
      <c r="R502" s="8"/>
      <c r="S502" s="8"/>
      <c r="T502" s="103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9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9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12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</row>
    <row r="503" spans="2:21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103"/>
      <c r="R503" s="8"/>
      <c r="S503" s="8"/>
      <c r="T503" s="103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9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9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12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</row>
    <row r="504" spans="2:21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103"/>
      <c r="R504" s="8"/>
      <c r="S504" s="8"/>
      <c r="T504" s="103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9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9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12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</row>
    <row r="505" spans="2:21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103"/>
      <c r="R505" s="8"/>
      <c r="S505" s="8"/>
      <c r="T505" s="103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9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9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12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</row>
    <row r="506" spans="2:21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103"/>
      <c r="R506" s="8"/>
      <c r="S506" s="8"/>
      <c r="T506" s="103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9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9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12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</row>
    <row r="507" spans="2:21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103"/>
      <c r="R507" s="8"/>
      <c r="S507" s="8"/>
      <c r="T507" s="103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9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9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12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</row>
    <row r="508" spans="2:21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103"/>
      <c r="R508" s="8"/>
      <c r="S508" s="8"/>
      <c r="T508" s="103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9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9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12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</row>
    <row r="509" spans="2:21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103"/>
      <c r="R509" s="8"/>
      <c r="S509" s="8"/>
      <c r="T509" s="103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9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9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12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</row>
    <row r="510" spans="2:21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103"/>
      <c r="R510" s="8"/>
      <c r="S510" s="8"/>
      <c r="T510" s="103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9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9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12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</row>
    <row r="511" spans="2:21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103"/>
      <c r="R511" s="8"/>
      <c r="S511" s="8"/>
      <c r="T511" s="103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9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9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12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</row>
    <row r="512" spans="2:21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103"/>
      <c r="R512" s="8"/>
      <c r="S512" s="8"/>
      <c r="T512" s="103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9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9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12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</row>
    <row r="513" spans="2:21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103"/>
      <c r="R513" s="8"/>
      <c r="S513" s="8"/>
      <c r="T513" s="103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9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9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12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</row>
    <row r="514" spans="2:21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103"/>
      <c r="R514" s="8"/>
      <c r="S514" s="8"/>
      <c r="T514" s="103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9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9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12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</row>
    <row r="515" spans="2:21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103"/>
      <c r="R515" s="8"/>
      <c r="S515" s="8"/>
      <c r="T515" s="103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9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9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12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</row>
    <row r="516" spans="2:21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103"/>
      <c r="R516" s="8"/>
      <c r="S516" s="8"/>
      <c r="T516" s="103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9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9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12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</row>
    <row r="517" spans="2:21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103"/>
      <c r="R517" s="8"/>
      <c r="S517" s="8"/>
      <c r="T517" s="103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9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9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12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</row>
    <row r="518" spans="2:21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103"/>
      <c r="R518" s="8"/>
      <c r="S518" s="8"/>
      <c r="T518" s="103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9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9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12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</row>
    <row r="519" spans="2:21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103"/>
      <c r="R519" s="8"/>
      <c r="S519" s="8"/>
      <c r="T519" s="103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9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9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12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</row>
    <row r="520" spans="2:21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103"/>
      <c r="R520" s="8"/>
      <c r="S520" s="8"/>
      <c r="T520" s="103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9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9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12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</row>
    <row r="521" spans="2:21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103"/>
      <c r="R521" s="8"/>
      <c r="S521" s="8"/>
      <c r="T521" s="103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9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9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12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</row>
    <row r="522" spans="2:21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103"/>
      <c r="R522" s="8"/>
      <c r="S522" s="8"/>
      <c r="T522" s="103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9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9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12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</row>
    <row r="523" spans="2:21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103"/>
      <c r="R523" s="8"/>
      <c r="S523" s="8"/>
      <c r="T523" s="103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9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9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12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</row>
    <row r="524" spans="2:21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103"/>
      <c r="R524" s="8"/>
      <c r="S524" s="8"/>
      <c r="T524" s="103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9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9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12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</row>
    <row r="525" spans="2:21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103"/>
      <c r="R525" s="8"/>
      <c r="S525" s="8"/>
      <c r="T525" s="103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9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9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12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</row>
    <row r="526" spans="2:21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103"/>
      <c r="R526" s="8"/>
      <c r="S526" s="8"/>
      <c r="T526" s="103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9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9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12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</row>
    <row r="527" spans="2:21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103"/>
      <c r="R527" s="8"/>
      <c r="S527" s="8"/>
      <c r="T527" s="103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9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9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12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</row>
    <row r="528" spans="2:21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103"/>
      <c r="R528" s="8"/>
      <c r="S528" s="8"/>
      <c r="T528" s="103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9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9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12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</row>
    <row r="529" spans="2:21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103"/>
      <c r="R529" s="8"/>
      <c r="S529" s="8"/>
      <c r="T529" s="103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9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9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12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</row>
    <row r="530" spans="2:21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103"/>
      <c r="R530" s="8"/>
      <c r="S530" s="8"/>
      <c r="T530" s="103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9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9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12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</row>
    <row r="531" spans="2:21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103"/>
      <c r="R531" s="8"/>
      <c r="S531" s="8"/>
      <c r="T531" s="103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9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9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12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</row>
    <row r="532" spans="2:21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103"/>
      <c r="R532" s="8"/>
      <c r="S532" s="8"/>
      <c r="T532" s="103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9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9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12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</row>
    <row r="533" spans="2:21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103"/>
      <c r="R533" s="8"/>
      <c r="S533" s="8"/>
      <c r="T533" s="103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9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9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12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</row>
    <row r="534" spans="2:21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103"/>
      <c r="R534" s="8"/>
      <c r="S534" s="8"/>
      <c r="T534" s="103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9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9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12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</row>
    <row r="535" spans="2:21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103"/>
      <c r="R535" s="8"/>
      <c r="S535" s="8"/>
      <c r="T535" s="103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9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9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12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</row>
    <row r="536" spans="2:21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103"/>
      <c r="R536" s="8"/>
      <c r="S536" s="8"/>
      <c r="T536" s="103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9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9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12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</row>
    <row r="537" spans="2:21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103"/>
      <c r="R537" s="8"/>
      <c r="S537" s="8"/>
      <c r="T537" s="103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9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9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12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</row>
    <row r="538" spans="2:21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103"/>
      <c r="R538" s="8"/>
      <c r="S538" s="8"/>
      <c r="T538" s="103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9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9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12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</row>
    <row r="539" spans="2:21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103"/>
      <c r="R539" s="8"/>
      <c r="S539" s="8"/>
      <c r="T539" s="103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9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9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12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</row>
    <row r="540" spans="2:21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103"/>
      <c r="R540" s="8"/>
      <c r="S540" s="8"/>
      <c r="T540" s="103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9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9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12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</row>
    <row r="541" spans="2:21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103"/>
      <c r="R541" s="8"/>
      <c r="S541" s="8"/>
      <c r="T541" s="103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9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9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12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</row>
    <row r="542" spans="2:21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103"/>
      <c r="R542" s="8"/>
      <c r="S542" s="8"/>
      <c r="T542" s="103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9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9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12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</row>
    <row r="543" spans="2:21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103"/>
      <c r="R543" s="8"/>
      <c r="S543" s="8"/>
      <c r="T543" s="103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9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9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12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</row>
    <row r="544" spans="2:21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103"/>
      <c r="R544" s="8"/>
      <c r="S544" s="8"/>
      <c r="T544" s="103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9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9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12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</row>
    <row r="545" spans="2:21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103"/>
      <c r="R545" s="8"/>
      <c r="S545" s="8"/>
      <c r="T545" s="103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9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9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12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</row>
    <row r="546" spans="2:21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103"/>
      <c r="R546" s="8"/>
      <c r="S546" s="8"/>
      <c r="T546" s="103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9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9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12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</row>
    <row r="547" spans="2:21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103"/>
      <c r="R547" s="8"/>
      <c r="S547" s="8"/>
      <c r="T547" s="103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9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9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12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</row>
    <row r="548" spans="2:21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103"/>
      <c r="R548" s="8"/>
      <c r="S548" s="8"/>
      <c r="T548" s="103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9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9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12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</row>
    <row r="549" spans="2:21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103"/>
      <c r="R549" s="8"/>
      <c r="S549" s="8"/>
      <c r="T549" s="103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9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9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12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</row>
    <row r="550" spans="2:21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103"/>
      <c r="R550" s="8"/>
      <c r="S550" s="8"/>
      <c r="T550" s="103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9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9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12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</row>
    <row r="551" spans="2:21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103"/>
      <c r="R551" s="8"/>
      <c r="S551" s="8"/>
      <c r="T551" s="103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9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9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12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</row>
    <row r="552" spans="2:21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103"/>
      <c r="R552" s="8"/>
      <c r="S552" s="8"/>
      <c r="T552" s="103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9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9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12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</row>
    <row r="553" spans="2:21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103"/>
      <c r="R553" s="8"/>
      <c r="S553" s="8"/>
      <c r="T553" s="103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9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9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12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</row>
    <row r="554" spans="2:21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103"/>
      <c r="R554" s="8"/>
      <c r="S554" s="8"/>
      <c r="T554" s="103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9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9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12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</row>
    <row r="555" spans="2:21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103"/>
      <c r="R555" s="8"/>
      <c r="S555" s="8"/>
      <c r="T555" s="103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9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9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12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</row>
    <row r="556" spans="2:21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103"/>
      <c r="R556" s="8"/>
      <c r="S556" s="8"/>
      <c r="T556" s="103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9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9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12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</row>
    <row r="557" spans="2:21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103"/>
      <c r="R557" s="8"/>
      <c r="S557" s="8"/>
      <c r="T557" s="103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9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9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12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</row>
    <row r="558" spans="2:21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103"/>
      <c r="R558" s="8"/>
      <c r="S558" s="8"/>
      <c r="T558" s="103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9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9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12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</row>
    <row r="559" spans="2:21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103"/>
      <c r="R559" s="8"/>
      <c r="S559" s="8"/>
      <c r="T559" s="103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9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9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12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</row>
    <row r="560" spans="2:21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103"/>
      <c r="R560" s="8"/>
      <c r="S560" s="8"/>
      <c r="T560" s="103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9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9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12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</row>
    <row r="561" spans="2:21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103"/>
      <c r="R561" s="8"/>
      <c r="S561" s="8"/>
      <c r="T561" s="103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9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9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12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</row>
    <row r="562" spans="2:21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103"/>
      <c r="R562" s="8"/>
      <c r="S562" s="8"/>
      <c r="T562" s="103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9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9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12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</row>
    <row r="563" spans="2:21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103"/>
      <c r="R563" s="8"/>
      <c r="S563" s="8"/>
      <c r="T563" s="103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9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9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12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</row>
    <row r="564" spans="2:21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103"/>
      <c r="R564" s="8"/>
      <c r="S564" s="8"/>
      <c r="T564" s="103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9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9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12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</row>
    <row r="565" spans="2:21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103"/>
      <c r="R565" s="8"/>
      <c r="S565" s="8"/>
      <c r="T565" s="103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9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9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12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</row>
    <row r="566" spans="2:21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103"/>
      <c r="R566" s="8"/>
      <c r="S566" s="8"/>
      <c r="T566" s="103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9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9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12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</row>
    <row r="567" spans="2:21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103"/>
      <c r="R567" s="8"/>
      <c r="S567" s="8"/>
      <c r="T567" s="103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9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9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12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</row>
    <row r="568" spans="2:21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103"/>
      <c r="R568" s="8"/>
      <c r="S568" s="8"/>
      <c r="T568" s="103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9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9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12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</row>
    <row r="569" spans="2:21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103"/>
      <c r="R569" s="8"/>
      <c r="S569" s="8"/>
      <c r="T569" s="103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9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9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12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</row>
    <row r="570" spans="2:21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103"/>
      <c r="R570" s="8"/>
      <c r="S570" s="8"/>
      <c r="T570" s="103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9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9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12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</row>
    <row r="571" spans="2:21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103"/>
      <c r="R571" s="8"/>
      <c r="S571" s="8"/>
      <c r="T571" s="103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9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9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12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</row>
    <row r="572" spans="2:21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103"/>
      <c r="R572" s="8"/>
      <c r="S572" s="8"/>
      <c r="T572" s="103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9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9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12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</row>
    <row r="573" spans="2:21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103"/>
      <c r="R573" s="8"/>
      <c r="S573" s="8"/>
      <c r="T573" s="103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9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9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12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</row>
    <row r="574" spans="2:21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103"/>
      <c r="R574" s="8"/>
      <c r="S574" s="8"/>
      <c r="T574" s="103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9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9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12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</row>
    <row r="575" spans="2:21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103"/>
      <c r="R575" s="8"/>
      <c r="S575" s="8"/>
      <c r="T575" s="103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9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9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12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</row>
    <row r="576" spans="2:21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103"/>
      <c r="R576" s="8"/>
      <c r="S576" s="8"/>
      <c r="T576" s="103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9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9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12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</row>
    <row r="577" spans="2:21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103"/>
      <c r="R577" s="8"/>
      <c r="S577" s="8"/>
      <c r="T577" s="103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9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9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12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</row>
    <row r="578" spans="2:21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103"/>
      <c r="R578" s="8"/>
      <c r="S578" s="8"/>
      <c r="T578" s="103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9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9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12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</row>
    <row r="579" spans="2:21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103"/>
      <c r="R579" s="8"/>
      <c r="S579" s="8"/>
      <c r="T579" s="103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9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9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12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</row>
    <row r="580" spans="2:21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103"/>
      <c r="R580" s="8"/>
      <c r="S580" s="8"/>
      <c r="T580" s="103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9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9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12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</row>
    <row r="581" spans="2:21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103"/>
      <c r="R581" s="8"/>
      <c r="S581" s="8"/>
      <c r="T581" s="103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9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9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12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</row>
    <row r="582" spans="2:21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103"/>
      <c r="R582" s="8"/>
      <c r="S582" s="8"/>
      <c r="T582" s="103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9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9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12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</row>
    <row r="583" spans="2:21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103"/>
      <c r="R583" s="8"/>
      <c r="S583" s="8"/>
      <c r="T583" s="103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9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9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12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</row>
    <row r="584" spans="2:21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103"/>
      <c r="R584" s="8"/>
      <c r="S584" s="8"/>
      <c r="T584" s="103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9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9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12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</row>
    <row r="585" spans="2:21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103"/>
      <c r="R585" s="8"/>
      <c r="S585" s="8"/>
      <c r="T585" s="103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9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9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12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</row>
    <row r="586" spans="2:21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103"/>
      <c r="R586" s="8"/>
      <c r="S586" s="8"/>
      <c r="T586" s="103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9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9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12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</row>
    <row r="587" spans="2:21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103"/>
      <c r="R587" s="8"/>
      <c r="S587" s="8"/>
      <c r="T587" s="103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9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9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12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</row>
    <row r="588" spans="2:21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103"/>
      <c r="R588" s="8"/>
      <c r="S588" s="8"/>
      <c r="T588" s="103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9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9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12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</row>
    <row r="589" spans="2:21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103"/>
      <c r="R589" s="8"/>
      <c r="S589" s="8"/>
      <c r="T589" s="103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9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9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12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</row>
    <row r="590" spans="2:21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103"/>
      <c r="R590" s="8"/>
      <c r="S590" s="8"/>
      <c r="T590" s="103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9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9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12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</row>
    <row r="591" spans="2:21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103"/>
      <c r="R591" s="8"/>
      <c r="S591" s="8"/>
      <c r="T591" s="103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9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9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12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</row>
    <row r="592" spans="2:21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103"/>
      <c r="R592" s="8"/>
      <c r="S592" s="8"/>
      <c r="T592" s="103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9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9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12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</row>
    <row r="593" spans="2:21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103"/>
      <c r="R593" s="8"/>
      <c r="S593" s="8"/>
      <c r="T593" s="103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9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9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12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</row>
    <row r="594" spans="2:21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103"/>
      <c r="R594" s="8"/>
      <c r="S594" s="8"/>
      <c r="T594" s="103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9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9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12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</row>
    <row r="595" spans="2:21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103"/>
      <c r="R595" s="8"/>
      <c r="S595" s="8"/>
      <c r="T595" s="103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9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9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12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</row>
    <row r="596" spans="2:21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103"/>
      <c r="R596" s="8"/>
      <c r="S596" s="8"/>
      <c r="T596" s="103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9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9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12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</row>
    <row r="597" spans="2:21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103"/>
      <c r="R597" s="8"/>
      <c r="S597" s="8"/>
      <c r="T597" s="103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9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9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12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</row>
    <row r="598" spans="2:21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103"/>
      <c r="R598" s="8"/>
      <c r="S598" s="8"/>
      <c r="T598" s="103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9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9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12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</row>
    <row r="599" spans="2:21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103"/>
      <c r="R599" s="8"/>
      <c r="S599" s="8"/>
      <c r="T599" s="103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9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9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12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</row>
    <row r="600" spans="2:21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103"/>
      <c r="R600" s="8"/>
      <c r="S600" s="8"/>
      <c r="T600" s="103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9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9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12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</row>
    <row r="601" spans="2:21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103"/>
      <c r="R601" s="8"/>
      <c r="S601" s="8"/>
      <c r="T601" s="103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9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9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12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</row>
    <row r="602" spans="2:21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103"/>
      <c r="R602" s="8"/>
      <c r="S602" s="8"/>
      <c r="T602" s="103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9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9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12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</row>
    <row r="603" spans="2:21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103"/>
      <c r="R603" s="8"/>
      <c r="S603" s="8"/>
      <c r="T603" s="103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9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9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12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</row>
    <row r="604" spans="2:21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103"/>
      <c r="R604" s="8"/>
      <c r="S604" s="8"/>
      <c r="T604" s="103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9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9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12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</row>
    <row r="605" spans="2:21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103"/>
      <c r="R605" s="8"/>
      <c r="S605" s="8"/>
      <c r="T605" s="103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9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9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12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</row>
    <row r="606" spans="2:21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103"/>
      <c r="R606" s="8"/>
      <c r="S606" s="8"/>
      <c r="T606" s="103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9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9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12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</row>
    <row r="607" spans="2:21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103"/>
      <c r="R607" s="8"/>
      <c r="S607" s="8"/>
      <c r="T607" s="103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9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9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12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</row>
    <row r="608" spans="2:21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103"/>
      <c r="R608" s="8"/>
      <c r="S608" s="8"/>
      <c r="T608" s="103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9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9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12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</row>
    <row r="609" spans="2:21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103"/>
      <c r="R609" s="8"/>
      <c r="S609" s="8"/>
      <c r="T609" s="103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9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9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12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</row>
    <row r="610" spans="2:21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103"/>
      <c r="R610" s="8"/>
      <c r="S610" s="8"/>
      <c r="T610" s="103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9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9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12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</row>
    <row r="611" spans="2:21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103"/>
      <c r="R611" s="8"/>
      <c r="S611" s="8"/>
      <c r="T611" s="103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9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9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12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</row>
    <row r="612" spans="2:21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103"/>
      <c r="R612" s="8"/>
      <c r="S612" s="8"/>
      <c r="T612" s="103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9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9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12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</row>
    <row r="613" spans="2:21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103"/>
      <c r="R613" s="8"/>
      <c r="S613" s="8"/>
      <c r="T613" s="103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9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9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12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</row>
    <row r="614" spans="2:21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103"/>
      <c r="R614" s="8"/>
      <c r="S614" s="8"/>
      <c r="T614" s="103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9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9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12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</row>
    <row r="615" spans="2:21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103"/>
      <c r="R615" s="8"/>
      <c r="S615" s="8"/>
      <c r="T615" s="103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9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9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12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</row>
    <row r="616" spans="2:21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103"/>
      <c r="R616" s="8"/>
      <c r="S616" s="8"/>
      <c r="T616" s="103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9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9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12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</row>
    <row r="617" spans="2:21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103"/>
      <c r="R617" s="8"/>
      <c r="S617" s="8"/>
      <c r="T617" s="103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9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9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12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</row>
    <row r="618" spans="2:21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103"/>
      <c r="R618" s="8"/>
      <c r="S618" s="8"/>
      <c r="T618" s="103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9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9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12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</row>
    <row r="619" spans="2:21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103"/>
      <c r="R619" s="8"/>
      <c r="S619" s="8"/>
      <c r="T619" s="103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9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9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12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</row>
    <row r="620" spans="2:21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103"/>
      <c r="R620" s="8"/>
      <c r="S620" s="8"/>
      <c r="T620" s="103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9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9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12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</row>
    <row r="621" spans="2:21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103"/>
      <c r="R621" s="8"/>
      <c r="S621" s="8"/>
      <c r="T621" s="103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9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9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12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</row>
    <row r="622" spans="2:21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103"/>
      <c r="R622" s="8"/>
      <c r="S622" s="8"/>
      <c r="T622" s="103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9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9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12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</row>
    <row r="623" spans="2:21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103"/>
      <c r="R623" s="8"/>
      <c r="S623" s="8"/>
      <c r="T623" s="103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9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9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12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</row>
    <row r="624" spans="2:21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103"/>
      <c r="R624" s="8"/>
      <c r="S624" s="8"/>
      <c r="T624" s="103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9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9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12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</row>
    <row r="625" spans="2:21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103"/>
      <c r="R625" s="8"/>
      <c r="S625" s="8"/>
      <c r="T625" s="103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9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9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12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</row>
    <row r="626" spans="2:21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103"/>
      <c r="R626" s="8"/>
      <c r="S626" s="8"/>
      <c r="T626" s="103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9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9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12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</row>
    <row r="627" spans="2:21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103"/>
      <c r="R627" s="8"/>
      <c r="S627" s="8"/>
      <c r="T627" s="103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9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9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12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</row>
    <row r="628" spans="2:21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103"/>
      <c r="R628" s="8"/>
      <c r="S628" s="8"/>
      <c r="T628" s="103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9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9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12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</row>
    <row r="629" spans="2:21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103"/>
      <c r="R629" s="8"/>
      <c r="S629" s="8"/>
      <c r="T629" s="103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9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9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12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</row>
    <row r="630" spans="2:21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103"/>
      <c r="R630" s="8"/>
      <c r="S630" s="8"/>
      <c r="T630" s="103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9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9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12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</row>
    <row r="631" spans="2:21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103"/>
      <c r="R631" s="8"/>
      <c r="S631" s="8"/>
      <c r="T631" s="103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9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9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12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</row>
    <row r="632" spans="2:21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103"/>
      <c r="R632" s="8"/>
      <c r="S632" s="8"/>
      <c r="T632" s="103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9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9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12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</row>
    <row r="633" spans="2:21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103"/>
      <c r="R633" s="8"/>
      <c r="S633" s="8"/>
      <c r="T633" s="103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9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9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12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</row>
    <row r="634" spans="2:21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103"/>
      <c r="R634" s="8"/>
      <c r="S634" s="8"/>
      <c r="T634" s="103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9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9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12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</row>
    <row r="635" spans="2:21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103"/>
      <c r="R635" s="8"/>
      <c r="S635" s="8"/>
      <c r="T635" s="103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9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9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12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</row>
    <row r="636" spans="2:21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103"/>
      <c r="R636" s="8"/>
      <c r="S636" s="8"/>
      <c r="T636" s="103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9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9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12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</row>
    <row r="637" spans="2:21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103"/>
      <c r="R637" s="8"/>
      <c r="S637" s="8"/>
      <c r="T637" s="103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9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9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12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</row>
    <row r="638" spans="2:21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103"/>
      <c r="R638" s="8"/>
      <c r="S638" s="8"/>
      <c r="T638" s="103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9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9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12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</row>
    <row r="639" spans="2:21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103"/>
      <c r="R639" s="8"/>
      <c r="S639" s="8"/>
      <c r="T639" s="103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9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9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12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</row>
    <row r="640" spans="2:21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103"/>
      <c r="R640" s="8"/>
      <c r="S640" s="8"/>
      <c r="T640" s="103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9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9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12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</row>
    <row r="641" spans="2:21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103"/>
      <c r="R641" s="8"/>
      <c r="S641" s="8"/>
      <c r="T641" s="103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9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9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12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</row>
    <row r="642" spans="2:21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103"/>
      <c r="R642" s="8"/>
      <c r="S642" s="8"/>
      <c r="T642" s="103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9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9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12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</row>
    <row r="643" spans="2:21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103"/>
      <c r="R643" s="8"/>
      <c r="S643" s="8"/>
      <c r="T643" s="103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9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9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12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</row>
    <row r="644" spans="2:21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103"/>
      <c r="R644" s="8"/>
      <c r="S644" s="8"/>
      <c r="T644" s="103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9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9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12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</row>
    <row r="645" spans="2:21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103"/>
      <c r="R645" s="8"/>
      <c r="S645" s="8"/>
      <c r="T645" s="103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9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9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12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</row>
    <row r="646" spans="2:21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103"/>
      <c r="R646" s="8"/>
      <c r="S646" s="8"/>
      <c r="T646" s="103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9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9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12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</row>
    <row r="647" spans="2:21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103"/>
      <c r="R647" s="8"/>
      <c r="S647" s="8"/>
      <c r="T647" s="103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9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9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12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</row>
    <row r="648" spans="2:21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103"/>
      <c r="R648" s="8"/>
      <c r="S648" s="8"/>
      <c r="T648" s="103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9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9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12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</row>
    <row r="649" spans="2:21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103"/>
      <c r="R649" s="8"/>
      <c r="S649" s="8"/>
      <c r="T649" s="103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9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9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12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</row>
    <row r="650" spans="2:21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103"/>
      <c r="R650" s="8"/>
      <c r="S650" s="8"/>
      <c r="T650" s="103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9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9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12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</row>
    <row r="651" spans="2:21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103"/>
      <c r="R651" s="8"/>
      <c r="S651" s="8"/>
      <c r="T651" s="103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9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9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12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</row>
    <row r="652" spans="2:21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103"/>
      <c r="R652" s="8"/>
      <c r="S652" s="8"/>
      <c r="T652" s="103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9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9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12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</row>
    <row r="653" spans="2:21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103"/>
      <c r="R653" s="8"/>
      <c r="S653" s="8"/>
      <c r="T653" s="103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9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9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12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</row>
    <row r="654" spans="2:21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103"/>
      <c r="R654" s="8"/>
      <c r="S654" s="8"/>
      <c r="T654" s="103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9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9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12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</row>
    <row r="655" spans="2:21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103"/>
      <c r="R655" s="8"/>
      <c r="S655" s="8"/>
      <c r="T655" s="103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9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9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12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</row>
    <row r="656" spans="2:21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103"/>
      <c r="R656" s="8"/>
      <c r="S656" s="8"/>
      <c r="T656" s="103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9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9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12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</row>
    <row r="657" spans="2:21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103"/>
      <c r="R657" s="8"/>
      <c r="S657" s="8"/>
      <c r="T657" s="103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9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9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12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</row>
    <row r="658" spans="2:21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103"/>
      <c r="R658" s="8"/>
      <c r="S658" s="8"/>
      <c r="T658" s="103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9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9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12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</row>
    <row r="659" spans="2:21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103"/>
      <c r="R659" s="8"/>
      <c r="S659" s="8"/>
      <c r="T659" s="103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9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9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12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</row>
    <row r="660" spans="2:21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103"/>
      <c r="R660" s="8"/>
      <c r="S660" s="8"/>
      <c r="T660" s="103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9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9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12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</row>
    <row r="661" spans="2:21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103"/>
      <c r="R661" s="8"/>
      <c r="S661" s="8"/>
      <c r="T661" s="103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9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9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12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</row>
    <row r="662" spans="2:21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103"/>
      <c r="R662" s="8"/>
      <c r="S662" s="8"/>
      <c r="T662" s="103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9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9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12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</row>
    <row r="663" spans="2:21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103"/>
      <c r="R663" s="8"/>
      <c r="S663" s="8"/>
      <c r="T663" s="103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9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9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12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</row>
    <row r="664" spans="2:21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103"/>
      <c r="R664" s="8"/>
      <c r="S664" s="8"/>
      <c r="T664" s="103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9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9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12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</row>
    <row r="665" spans="2:21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103"/>
      <c r="R665" s="8"/>
      <c r="S665" s="8"/>
      <c r="T665" s="103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9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9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12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</row>
    <row r="666" spans="2:21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103"/>
      <c r="R666" s="8"/>
      <c r="S666" s="8"/>
      <c r="T666" s="103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9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9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12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</row>
    <row r="667" spans="2:21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103"/>
      <c r="R667" s="8"/>
      <c r="S667" s="8"/>
      <c r="T667" s="103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9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9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12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</row>
    <row r="668" spans="2:21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103"/>
      <c r="R668" s="8"/>
      <c r="S668" s="8"/>
      <c r="T668" s="103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9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9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12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</row>
    <row r="669" spans="2:21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103"/>
      <c r="R669" s="8"/>
      <c r="S669" s="8"/>
      <c r="T669" s="103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9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9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12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</row>
    <row r="670" spans="2:21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103"/>
      <c r="R670" s="8"/>
      <c r="S670" s="8"/>
      <c r="T670" s="103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9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9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12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</row>
    <row r="671" spans="2:21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103"/>
      <c r="R671" s="8"/>
      <c r="S671" s="8"/>
      <c r="T671" s="103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9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9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12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</row>
    <row r="672" spans="2:21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103"/>
      <c r="R672" s="8"/>
      <c r="S672" s="8"/>
      <c r="T672" s="103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9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9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12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</row>
    <row r="673" spans="2:21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103"/>
      <c r="R673" s="8"/>
      <c r="S673" s="8"/>
      <c r="T673" s="103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9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9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12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</row>
    <row r="674" spans="2:21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103"/>
      <c r="R674" s="8"/>
      <c r="S674" s="8"/>
      <c r="T674" s="103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9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9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12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</row>
    <row r="675" spans="2:21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103"/>
      <c r="R675" s="8"/>
      <c r="S675" s="8"/>
      <c r="T675" s="103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9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9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12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</row>
    <row r="676" spans="2:21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103"/>
      <c r="R676" s="8"/>
      <c r="S676" s="8"/>
      <c r="T676" s="103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9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9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12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</row>
    <row r="677" spans="2:21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103"/>
      <c r="R677" s="8"/>
      <c r="S677" s="8"/>
      <c r="T677" s="103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9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9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12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</row>
    <row r="678" spans="2:21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103"/>
      <c r="R678" s="8"/>
      <c r="S678" s="8"/>
      <c r="T678" s="103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9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9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12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</row>
    <row r="679" spans="2:21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103"/>
      <c r="R679" s="8"/>
      <c r="S679" s="8"/>
      <c r="T679" s="103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9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9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12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</row>
    <row r="680" spans="2:21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103"/>
      <c r="R680" s="8"/>
      <c r="S680" s="8"/>
      <c r="T680" s="103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9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9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12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</row>
    <row r="681" spans="2:21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103"/>
      <c r="R681" s="8"/>
      <c r="S681" s="8"/>
      <c r="T681" s="103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9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9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12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</row>
    <row r="682" spans="2:21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103"/>
      <c r="R682" s="8"/>
      <c r="S682" s="8"/>
      <c r="T682" s="103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9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9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12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</row>
    <row r="683" spans="2:21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103"/>
      <c r="R683" s="8"/>
      <c r="S683" s="8"/>
      <c r="T683" s="103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9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9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12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</row>
    <row r="684" spans="2:21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103"/>
      <c r="R684" s="8"/>
      <c r="S684" s="8"/>
      <c r="T684" s="103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9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9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12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</row>
    <row r="685" spans="2:21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103"/>
      <c r="R685" s="8"/>
      <c r="S685" s="8"/>
      <c r="T685" s="103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9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9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12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</row>
    <row r="686" spans="2:21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103"/>
      <c r="R686" s="8"/>
      <c r="S686" s="8"/>
      <c r="T686" s="103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9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9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12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</row>
    <row r="687" spans="2:21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103"/>
      <c r="R687" s="8"/>
      <c r="S687" s="8"/>
      <c r="T687" s="103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9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9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12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</row>
    <row r="688" spans="2:21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103"/>
      <c r="R688" s="8"/>
      <c r="S688" s="8"/>
      <c r="T688" s="103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9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9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12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</row>
    <row r="689" spans="2:21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103"/>
      <c r="R689" s="8"/>
      <c r="S689" s="8"/>
      <c r="T689" s="103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9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9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12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</row>
    <row r="690" spans="2:21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103"/>
      <c r="R690" s="8"/>
      <c r="S690" s="8"/>
      <c r="T690" s="103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9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9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12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</row>
    <row r="691" spans="2:21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103"/>
      <c r="R691" s="8"/>
      <c r="S691" s="8"/>
      <c r="T691" s="103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9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9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12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</row>
    <row r="692" spans="2:21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103"/>
      <c r="R692" s="8"/>
      <c r="S692" s="8"/>
      <c r="T692" s="103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9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9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12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</row>
    <row r="693" spans="2:21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103"/>
      <c r="R693" s="8"/>
      <c r="S693" s="8"/>
      <c r="T693" s="103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9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9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12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</row>
    <row r="694" spans="2:21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103"/>
      <c r="R694" s="8"/>
      <c r="S694" s="8"/>
      <c r="T694" s="103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9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9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12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</row>
    <row r="695" spans="2:21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103"/>
      <c r="R695" s="8"/>
      <c r="S695" s="8"/>
      <c r="T695" s="103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9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9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12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</row>
    <row r="696" spans="2:21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103"/>
      <c r="R696" s="8"/>
      <c r="S696" s="8"/>
      <c r="T696" s="103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9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9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12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</row>
    <row r="697" spans="2:21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103"/>
      <c r="R697" s="8"/>
      <c r="S697" s="8"/>
      <c r="T697" s="103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9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9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12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</row>
    <row r="698" spans="2:21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103"/>
      <c r="R698" s="8"/>
      <c r="S698" s="8"/>
      <c r="T698" s="103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9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9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12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</row>
    <row r="699" spans="2:21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103"/>
      <c r="R699" s="8"/>
      <c r="S699" s="8"/>
      <c r="T699" s="103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9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9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12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</row>
    <row r="700" spans="2:21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103"/>
      <c r="R700" s="8"/>
      <c r="S700" s="8"/>
      <c r="T700" s="103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9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9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12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</row>
    <row r="701" spans="2:21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103"/>
      <c r="R701" s="8"/>
      <c r="S701" s="8"/>
      <c r="T701" s="103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9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9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12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</row>
    <row r="702" spans="2:21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103"/>
      <c r="R702" s="8"/>
      <c r="S702" s="8"/>
      <c r="T702" s="103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9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9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12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</row>
    <row r="703" spans="2:21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103"/>
      <c r="R703" s="8"/>
      <c r="S703" s="8"/>
      <c r="T703" s="103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9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9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12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</row>
    <row r="704" spans="2:21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103"/>
      <c r="R704" s="8"/>
      <c r="S704" s="8"/>
      <c r="T704" s="103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9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9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12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</row>
    <row r="705" spans="2:21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103"/>
      <c r="R705" s="8"/>
      <c r="S705" s="8"/>
      <c r="T705" s="103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9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9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12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</row>
    <row r="706" spans="2:21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103"/>
      <c r="R706" s="8"/>
      <c r="S706" s="8"/>
      <c r="T706" s="103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9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9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12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</row>
    <row r="707" spans="2:21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103"/>
      <c r="R707" s="8"/>
      <c r="S707" s="8"/>
      <c r="T707" s="103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9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9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12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</row>
    <row r="708" spans="2:21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103"/>
      <c r="R708" s="8"/>
      <c r="S708" s="8"/>
      <c r="T708" s="103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9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9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12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</row>
    <row r="709" spans="2:21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103"/>
      <c r="R709" s="8"/>
      <c r="S709" s="8"/>
      <c r="T709" s="103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9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9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12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</row>
    <row r="710" spans="2:21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103"/>
      <c r="R710" s="8"/>
      <c r="S710" s="8"/>
      <c r="T710" s="103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9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9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12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</row>
    <row r="711" spans="2:21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103"/>
      <c r="R711" s="8"/>
      <c r="S711" s="8"/>
      <c r="T711" s="103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9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9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12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</row>
    <row r="712" spans="2:21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103"/>
      <c r="R712" s="8"/>
      <c r="S712" s="8"/>
      <c r="T712" s="103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9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9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12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</row>
    <row r="713" spans="2:21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103"/>
      <c r="R713" s="8"/>
      <c r="S713" s="8"/>
      <c r="T713" s="103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9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9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12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</row>
    <row r="714" spans="2:21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103"/>
      <c r="R714" s="8"/>
      <c r="S714" s="8"/>
      <c r="T714" s="103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9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9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12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</row>
    <row r="715" spans="2:21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103"/>
      <c r="R715" s="8"/>
      <c r="S715" s="8"/>
      <c r="T715" s="103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9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9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12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</row>
    <row r="716" spans="2:21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103"/>
      <c r="R716" s="8"/>
      <c r="S716" s="8"/>
      <c r="T716" s="103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9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9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12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</row>
    <row r="717" spans="2:21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103"/>
      <c r="R717" s="8"/>
      <c r="S717" s="8"/>
      <c r="T717" s="103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9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9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12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</row>
    <row r="718" spans="2:21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103"/>
      <c r="R718" s="8"/>
      <c r="S718" s="8"/>
      <c r="T718" s="103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9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9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12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</row>
    <row r="719" spans="2:21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103"/>
      <c r="R719" s="8"/>
      <c r="S719" s="8"/>
      <c r="T719" s="103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9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9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12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</row>
    <row r="720" spans="2:21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103"/>
      <c r="R720" s="8"/>
      <c r="S720" s="8"/>
      <c r="T720" s="103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9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9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12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</row>
    <row r="721" spans="2:21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103"/>
      <c r="R721" s="8"/>
      <c r="S721" s="8"/>
      <c r="T721" s="103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9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9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12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</row>
    <row r="722" spans="2:21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103"/>
      <c r="R722" s="8"/>
      <c r="S722" s="8"/>
      <c r="T722" s="103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9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9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12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</row>
    <row r="723" spans="2:21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103"/>
      <c r="R723" s="8"/>
      <c r="S723" s="8"/>
      <c r="T723" s="103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9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9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12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</row>
    <row r="724" spans="2:21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103"/>
      <c r="R724" s="8"/>
      <c r="S724" s="8"/>
      <c r="T724" s="103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9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9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12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</row>
    <row r="725" spans="2:21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103"/>
      <c r="R725" s="8"/>
      <c r="S725" s="8"/>
      <c r="T725" s="103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9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9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12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</row>
    <row r="726" spans="2:21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103"/>
      <c r="R726" s="8"/>
      <c r="S726" s="8"/>
      <c r="T726" s="103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9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9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12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</row>
    <row r="727" spans="2:21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103"/>
      <c r="R727" s="8"/>
      <c r="S727" s="8"/>
      <c r="T727" s="103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9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9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12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</row>
    <row r="728" spans="2:21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103"/>
      <c r="R728" s="8"/>
      <c r="S728" s="8"/>
      <c r="T728" s="103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9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9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12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</row>
    <row r="729" spans="2:21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103"/>
      <c r="R729" s="8"/>
      <c r="S729" s="8"/>
      <c r="T729" s="103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9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9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12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</row>
    <row r="730" spans="2:21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103"/>
      <c r="R730" s="8"/>
      <c r="S730" s="8"/>
      <c r="T730" s="103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9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9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12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</row>
    <row r="731" spans="2:21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103"/>
      <c r="R731" s="8"/>
      <c r="S731" s="8"/>
      <c r="T731" s="103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9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9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12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</row>
    <row r="732" spans="2:21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103"/>
      <c r="R732" s="8"/>
      <c r="S732" s="8"/>
      <c r="T732" s="103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9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9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12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</row>
    <row r="733" spans="2:21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103"/>
      <c r="R733" s="8"/>
      <c r="S733" s="8"/>
      <c r="T733" s="103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9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9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12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</row>
    <row r="734" spans="2:21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103"/>
      <c r="R734" s="8"/>
      <c r="S734" s="8"/>
      <c r="T734" s="103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9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9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12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</row>
    <row r="735" spans="2:21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103"/>
      <c r="R735" s="8"/>
      <c r="S735" s="8"/>
      <c r="T735" s="103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9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9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12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</row>
    <row r="736" spans="2:21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103"/>
      <c r="R736" s="8"/>
      <c r="S736" s="8"/>
      <c r="T736" s="103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9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9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12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</row>
    <row r="737" spans="2:21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103"/>
      <c r="R737" s="8"/>
      <c r="S737" s="8"/>
      <c r="T737" s="103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9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9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12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</row>
    <row r="738" spans="2:21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103"/>
      <c r="R738" s="8"/>
      <c r="S738" s="8"/>
      <c r="T738" s="103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9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9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12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</row>
    <row r="739" spans="2:21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103"/>
      <c r="R739" s="8"/>
      <c r="S739" s="8"/>
      <c r="T739" s="103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9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9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12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</row>
    <row r="740" spans="2:21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103"/>
      <c r="R740" s="8"/>
      <c r="S740" s="8"/>
      <c r="T740" s="103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9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9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12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</row>
    <row r="741" spans="2:21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103"/>
      <c r="R741" s="8"/>
      <c r="S741" s="8"/>
      <c r="T741" s="103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9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9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12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</row>
    <row r="742" spans="2:21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103"/>
      <c r="R742" s="8"/>
      <c r="S742" s="8"/>
      <c r="T742" s="103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9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9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12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</row>
    <row r="743" spans="2:21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103"/>
      <c r="R743" s="8"/>
      <c r="S743" s="8"/>
      <c r="T743" s="103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9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9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12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</row>
    <row r="744" spans="2:21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103"/>
      <c r="R744" s="8"/>
      <c r="S744" s="8"/>
      <c r="T744" s="103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9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9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12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</row>
    <row r="745" spans="2:21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103"/>
      <c r="R745" s="8"/>
      <c r="S745" s="8"/>
      <c r="T745" s="103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9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9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12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</row>
    <row r="746" spans="2:21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103"/>
      <c r="R746" s="8"/>
      <c r="S746" s="8"/>
      <c r="T746" s="103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9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9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12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</row>
    <row r="747" spans="2:21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103"/>
      <c r="R747" s="8"/>
      <c r="S747" s="8"/>
      <c r="T747" s="103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9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9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12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</row>
    <row r="748" spans="2:21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103"/>
      <c r="R748" s="8"/>
      <c r="S748" s="8"/>
      <c r="T748" s="103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9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9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12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</row>
    <row r="749" spans="2:21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103"/>
      <c r="R749" s="8"/>
      <c r="S749" s="8"/>
      <c r="T749" s="103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9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9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12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</row>
    <row r="750" spans="2:21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103"/>
      <c r="R750" s="8"/>
      <c r="S750" s="8"/>
      <c r="T750" s="103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9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9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12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</row>
    <row r="751" spans="2:21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103"/>
      <c r="R751" s="8"/>
      <c r="S751" s="8"/>
      <c r="T751" s="103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9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9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12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</row>
    <row r="752" spans="2:21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103"/>
      <c r="R752" s="8"/>
      <c r="S752" s="8"/>
      <c r="T752" s="103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9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9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12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</row>
    <row r="753" spans="2:21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103"/>
      <c r="R753" s="8"/>
      <c r="S753" s="8"/>
      <c r="T753" s="103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9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9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12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</row>
    <row r="754" spans="2:21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103"/>
      <c r="R754" s="8"/>
      <c r="S754" s="8"/>
      <c r="T754" s="103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9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9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12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</row>
    <row r="755" spans="2:21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103"/>
      <c r="R755" s="8"/>
      <c r="S755" s="8"/>
      <c r="T755" s="103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9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9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12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</row>
    <row r="756" spans="2:21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103"/>
      <c r="R756" s="8"/>
      <c r="S756" s="8"/>
      <c r="T756" s="103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9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9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12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</row>
    <row r="757" spans="2:21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103"/>
      <c r="R757" s="8"/>
      <c r="S757" s="8"/>
      <c r="T757" s="103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9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9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12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</row>
    <row r="758" spans="2:21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103"/>
      <c r="R758" s="8"/>
      <c r="S758" s="8"/>
      <c r="T758" s="103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9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9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12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</row>
    <row r="759" spans="2:21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103"/>
      <c r="R759" s="8"/>
      <c r="S759" s="8"/>
      <c r="T759" s="103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9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9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12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</row>
    <row r="760" spans="2:21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103"/>
      <c r="R760" s="8"/>
      <c r="S760" s="8"/>
      <c r="T760" s="103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9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9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12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</row>
    <row r="761" spans="2:21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103"/>
      <c r="R761" s="8"/>
      <c r="S761" s="8"/>
      <c r="T761" s="103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9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9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12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</row>
    <row r="762" spans="2:21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103"/>
      <c r="R762" s="8"/>
      <c r="S762" s="8"/>
      <c r="T762" s="103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9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9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12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</row>
    <row r="763" spans="2:21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103"/>
      <c r="R763" s="8"/>
      <c r="S763" s="8"/>
      <c r="T763" s="103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9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9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12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</row>
    <row r="764" spans="2:21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103"/>
      <c r="R764" s="8"/>
      <c r="S764" s="8"/>
      <c r="T764" s="103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9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9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12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</row>
    <row r="765" spans="2:21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103"/>
      <c r="R765" s="8"/>
      <c r="S765" s="8"/>
      <c r="T765" s="103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9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9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12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</row>
    <row r="766" spans="2:21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103"/>
      <c r="R766" s="8"/>
      <c r="S766" s="8"/>
      <c r="T766" s="103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9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9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12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</row>
    <row r="767" spans="2:21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103"/>
      <c r="R767" s="8"/>
      <c r="S767" s="8"/>
      <c r="T767" s="103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9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9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12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</row>
    <row r="768" spans="2:21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103"/>
      <c r="R768" s="8"/>
      <c r="S768" s="8"/>
      <c r="T768" s="103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9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9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12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</row>
    <row r="769" spans="2:21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103"/>
      <c r="R769" s="8"/>
      <c r="S769" s="8"/>
      <c r="T769" s="103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9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9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12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</row>
    <row r="770" spans="2:21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103"/>
      <c r="R770" s="8"/>
      <c r="S770" s="8"/>
      <c r="T770" s="103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9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9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12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</row>
    <row r="771" spans="2:21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103"/>
      <c r="R771" s="8"/>
      <c r="S771" s="8"/>
      <c r="T771" s="103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9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9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12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</row>
    <row r="772" spans="2:21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103"/>
      <c r="R772" s="8"/>
      <c r="S772" s="8"/>
      <c r="T772" s="103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9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9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12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</row>
    <row r="773" spans="2:21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103"/>
      <c r="R773" s="8"/>
      <c r="S773" s="8"/>
      <c r="T773" s="103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9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9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12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</row>
    <row r="774" spans="2:21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103"/>
      <c r="R774" s="8"/>
      <c r="S774" s="8"/>
      <c r="T774" s="103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9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9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12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</row>
    <row r="775" spans="2:21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103"/>
      <c r="R775" s="8"/>
      <c r="S775" s="8"/>
      <c r="T775" s="103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9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9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12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</row>
    <row r="776" spans="2:21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103"/>
      <c r="R776" s="8"/>
      <c r="S776" s="8"/>
      <c r="T776" s="103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9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9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12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</row>
    <row r="777" spans="2:21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103"/>
      <c r="R777" s="8"/>
      <c r="S777" s="8"/>
      <c r="T777" s="103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9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9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12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</row>
    <row r="778" spans="2:21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103"/>
      <c r="R778" s="8"/>
      <c r="S778" s="8"/>
      <c r="T778" s="103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9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9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12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</row>
    <row r="779" spans="2:21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103"/>
      <c r="R779" s="8"/>
      <c r="S779" s="8"/>
      <c r="T779" s="103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9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9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12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</row>
    <row r="780" spans="2:21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103"/>
      <c r="R780" s="8"/>
      <c r="S780" s="8"/>
      <c r="T780" s="103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9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9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12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</row>
    <row r="781" spans="2:21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103"/>
      <c r="R781" s="8"/>
      <c r="S781" s="8"/>
      <c r="T781" s="103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9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9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12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</row>
    <row r="782" spans="2:21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103"/>
      <c r="R782" s="8"/>
      <c r="S782" s="8"/>
      <c r="T782" s="103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9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9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12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</row>
    <row r="783" spans="2:21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103"/>
      <c r="R783" s="8"/>
      <c r="S783" s="8"/>
      <c r="T783" s="103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9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9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12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</row>
    <row r="784" spans="2:21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103"/>
      <c r="R784" s="8"/>
      <c r="S784" s="8"/>
      <c r="T784" s="103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9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9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12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</row>
    <row r="785" spans="2:21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103"/>
      <c r="R785" s="8"/>
      <c r="S785" s="8"/>
      <c r="T785" s="103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9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9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12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</row>
    <row r="786" spans="2:21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103"/>
      <c r="R786" s="8"/>
      <c r="S786" s="8"/>
      <c r="T786" s="103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9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9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12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</row>
    <row r="787" spans="2:21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103"/>
      <c r="R787" s="8"/>
      <c r="S787" s="8"/>
      <c r="T787" s="103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9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9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12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</row>
    <row r="788" spans="2:21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103"/>
      <c r="R788" s="8"/>
      <c r="S788" s="8"/>
      <c r="T788" s="103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9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9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12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</row>
    <row r="789" spans="2:21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103"/>
      <c r="R789" s="8"/>
      <c r="S789" s="8"/>
      <c r="T789" s="103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9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9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12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</row>
    <row r="790" spans="2:21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103"/>
      <c r="R790" s="8"/>
      <c r="S790" s="8"/>
      <c r="T790" s="103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9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9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12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</row>
    <row r="791" spans="2:21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103"/>
      <c r="R791" s="8"/>
      <c r="S791" s="8"/>
      <c r="T791" s="103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9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9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12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</row>
    <row r="792" spans="2:21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103"/>
      <c r="R792" s="8"/>
      <c r="S792" s="8"/>
      <c r="T792" s="103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9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9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12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</row>
    <row r="793" spans="2:21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103"/>
      <c r="R793" s="8"/>
      <c r="S793" s="8"/>
      <c r="T793" s="103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9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9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12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</row>
    <row r="794" spans="2:21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103"/>
      <c r="R794" s="8"/>
      <c r="S794" s="8"/>
      <c r="T794" s="103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9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9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12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</row>
    <row r="795" spans="2:21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103"/>
      <c r="R795" s="8"/>
      <c r="S795" s="8"/>
      <c r="T795" s="103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9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9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12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</row>
    <row r="796" spans="2:21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103"/>
      <c r="R796" s="8"/>
      <c r="S796" s="8"/>
      <c r="T796" s="103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9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9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12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</row>
    <row r="797" spans="2:21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103"/>
      <c r="R797" s="8"/>
      <c r="S797" s="8"/>
      <c r="T797" s="103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9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9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12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</row>
    <row r="798" spans="2:21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103"/>
      <c r="R798" s="8"/>
      <c r="S798" s="8"/>
      <c r="T798" s="103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9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9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12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</row>
    <row r="799" spans="2:21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103"/>
      <c r="R799" s="8"/>
      <c r="S799" s="8"/>
      <c r="T799" s="103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9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9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12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</row>
    <row r="800" spans="2:21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103"/>
      <c r="R800" s="8"/>
      <c r="S800" s="8"/>
      <c r="T800" s="103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9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9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12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</row>
    <row r="801" spans="2:21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103"/>
      <c r="R801" s="8"/>
      <c r="S801" s="8"/>
      <c r="T801" s="103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9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9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12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</row>
    <row r="802" spans="2:21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103"/>
      <c r="R802" s="8"/>
      <c r="S802" s="8"/>
      <c r="T802" s="103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9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9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12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</row>
    <row r="803" spans="2:21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103"/>
      <c r="R803" s="8"/>
      <c r="S803" s="8"/>
      <c r="T803" s="103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9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9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12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</row>
    <row r="804" spans="2:21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103"/>
      <c r="R804" s="8"/>
      <c r="S804" s="8"/>
      <c r="T804" s="103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9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9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12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</row>
    <row r="805" spans="2:21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103"/>
      <c r="R805" s="8"/>
      <c r="S805" s="8"/>
      <c r="T805" s="103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9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9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12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</row>
    <row r="806" spans="2:21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103"/>
      <c r="R806" s="8"/>
      <c r="S806" s="8"/>
      <c r="T806" s="103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9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9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12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</row>
    <row r="807" spans="2:21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103"/>
      <c r="R807" s="8"/>
      <c r="S807" s="8"/>
      <c r="T807" s="103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9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9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12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</row>
    <row r="808" spans="2:21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103"/>
      <c r="R808" s="8"/>
      <c r="S808" s="8"/>
      <c r="T808" s="103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9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9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12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</row>
    <row r="809" spans="2:21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103"/>
      <c r="R809" s="8"/>
      <c r="S809" s="8"/>
      <c r="T809" s="103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9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9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12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</row>
    <row r="810" spans="2:21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103"/>
      <c r="R810" s="8"/>
      <c r="S810" s="8"/>
      <c r="T810" s="103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9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9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12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</row>
    <row r="811" spans="2:21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103"/>
      <c r="R811" s="8"/>
      <c r="S811" s="8"/>
      <c r="T811" s="103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9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9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12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</row>
    <row r="812" spans="2:21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103"/>
      <c r="R812" s="8"/>
      <c r="S812" s="8"/>
      <c r="T812" s="103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9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9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12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</row>
    <row r="813" spans="2:21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103"/>
      <c r="R813" s="8"/>
      <c r="S813" s="8"/>
      <c r="T813" s="103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9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9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12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</row>
    <row r="814" spans="2:21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103"/>
      <c r="R814" s="8"/>
      <c r="S814" s="8"/>
      <c r="T814" s="103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9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9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12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</row>
    <row r="815" spans="2:21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103"/>
      <c r="R815" s="8"/>
      <c r="S815" s="8"/>
      <c r="T815" s="103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9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9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12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</row>
    <row r="816" spans="2:21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103"/>
      <c r="R816" s="8"/>
      <c r="S816" s="8"/>
      <c r="T816" s="103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9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9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12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</row>
    <row r="817" spans="2:21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103"/>
      <c r="R817" s="8"/>
      <c r="S817" s="8"/>
      <c r="T817" s="103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9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9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12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</row>
    <row r="818" spans="2:21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103"/>
      <c r="R818" s="8"/>
      <c r="S818" s="8"/>
      <c r="T818" s="103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9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9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12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</row>
    <row r="819" spans="2:21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103"/>
      <c r="R819" s="8"/>
      <c r="S819" s="8"/>
      <c r="T819" s="103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9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9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12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</row>
    <row r="820" spans="2:21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103"/>
      <c r="R820" s="8"/>
      <c r="S820" s="8"/>
      <c r="T820" s="103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9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9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12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</row>
    <row r="821" spans="2:21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103"/>
      <c r="R821" s="8"/>
      <c r="S821" s="8"/>
      <c r="T821" s="103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9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9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12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</row>
    <row r="822" spans="2:21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103"/>
      <c r="R822" s="8"/>
      <c r="S822" s="8"/>
      <c r="T822" s="103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9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9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12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</row>
    <row r="823" spans="2:21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103"/>
      <c r="R823" s="8"/>
      <c r="S823" s="8"/>
      <c r="T823" s="103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9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9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12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</row>
    <row r="824" spans="2:21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103"/>
      <c r="R824" s="8"/>
      <c r="S824" s="8"/>
      <c r="T824" s="103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9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9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12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</row>
    <row r="825" spans="2:21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103"/>
      <c r="R825" s="8"/>
      <c r="S825" s="8"/>
      <c r="T825" s="103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9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9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12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</row>
    <row r="826" spans="2:21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103"/>
      <c r="R826" s="8"/>
      <c r="S826" s="8"/>
      <c r="T826" s="103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9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9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12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  <c r="GS826" s="8"/>
      <c r="GT826" s="8"/>
      <c r="GU826" s="8"/>
      <c r="GV826" s="8"/>
      <c r="GW826" s="8"/>
      <c r="GX826" s="8"/>
      <c r="GY826" s="8"/>
      <c r="GZ826" s="8"/>
      <c r="HA826" s="8"/>
      <c r="HB826" s="8"/>
      <c r="HC826" s="8"/>
      <c r="HD826" s="8"/>
    </row>
    <row r="827" spans="2:21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103"/>
      <c r="R827" s="8"/>
      <c r="S827" s="8"/>
      <c r="T827" s="103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9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9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12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  <c r="HD827" s="8"/>
    </row>
    <row r="828" spans="2:21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103"/>
      <c r="R828" s="8"/>
      <c r="S828" s="8"/>
      <c r="T828" s="103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9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9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12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  <c r="GS828" s="8"/>
      <c r="GT828" s="8"/>
      <c r="GU828" s="8"/>
      <c r="GV828" s="8"/>
      <c r="GW828" s="8"/>
      <c r="GX828" s="8"/>
      <c r="GY828" s="8"/>
      <c r="GZ828" s="8"/>
      <c r="HA828" s="8"/>
      <c r="HB828" s="8"/>
      <c r="HC828" s="8"/>
      <c r="HD828" s="8"/>
    </row>
    <row r="829" spans="2:21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103"/>
      <c r="R829" s="8"/>
      <c r="S829" s="8"/>
      <c r="T829" s="103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9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9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12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</row>
    <row r="830" spans="2:21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103"/>
      <c r="R830" s="8"/>
      <c r="S830" s="8"/>
      <c r="T830" s="103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9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9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12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</row>
    <row r="831" spans="2:21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103"/>
      <c r="R831" s="8"/>
      <c r="S831" s="8"/>
      <c r="T831" s="103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9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9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12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</row>
    <row r="832" spans="2:21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103"/>
      <c r="R832" s="8"/>
      <c r="S832" s="8"/>
      <c r="T832" s="103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9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9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12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</row>
    <row r="833" spans="2:21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103"/>
      <c r="R833" s="8"/>
      <c r="S833" s="8"/>
      <c r="T833" s="103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9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9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12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  <c r="GS833" s="8"/>
      <c r="GT833" s="8"/>
      <c r="GU833" s="8"/>
      <c r="GV833" s="8"/>
      <c r="GW833" s="8"/>
      <c r="GX833" s="8"/>
      <c r="GY833" s="8"/>
      <c r="GZ833" s="8"/>
      <c r="HA833" s="8"/>
      <c r="HB833" s="8"/>
      <c r="HC833" s="8"/>
      <c r="HD833" s="8"/>
    </row>
    <row r="834" spans="2:21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103"/>
      <c r="R834" s="8"/>
      <c r="S834" s="8"/>
      <c r="T834" s="103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9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9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12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</row>
    <row r="835" spans="2:21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103"/>
      <c r="R835" s="8"/>
      <c r="S835" s="8"/>
      <c r="T835" s="103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9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9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12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</row>
    <row r="836" spans="2:21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103"/>
      <c r="R836" s="8"/>
      <c r="S836" s="8"/>
      <c r="T836" s="103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9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9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12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</row>
    <row r="837" spans="2:21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103"/>
      <c r="R837" s="8"/>
      <c r="S837" s="8"/>
      <c r="T837" s="103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9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9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12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</row>
    <row r="838" spans="2:21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103"/>
      <c r="R838" s="8"/>
      <c r="S838" s="8"/>
      <c r="T838" s="103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9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9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12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  <c r="GS838" s="8"/>
      <c r="GT838" s="8"/>
      <c r="GU838" s="8"/>
      <c r="GV838" s="8"/>
      <c r="GW838" s="8"/>
      <c r="GX838" s="8"/>
      <c r="GY838" s="8"/>
      <c r="GZ838" s="8"/>
      <c r="HA838" s="8"/>
      <c r="HB838" s="8"/>
      <c r="HC838" s="8"/>
      <c r="HD838" s="8"/>
    </row>
    <row r="839" spans="2:21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103"/>
      <c r="R839" s="8"/>
      <c r="S839" s="8"/>
      <c r="T839" s="103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9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9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12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  <c r="GS839" s="8"/>
      <c r="GT839" s="8"/>
      <c r="GU839" s="8"/>
      <c r="GV839" s="8"/>
      <c r="GW839" s="8"/>
      <c r="GX839" s="8"/>
      <c r="GY839" s="8"/>
      <c r="GZ839" s="8"/>
      <c r="HA839" s="8"/>
      <c r="HB839" s="8"/>
      <c r="HC839" s="8"/>
      <c r="HD839" s="8"/>
    </row>
    <row r="840" spans="2:21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103"/>
      <c r="R840" s="8"/>
      <c r="S840" s="8"/>
      <c r="T840" s="103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9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9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12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  <c r="GS840" s="8"/>
      <c r="GT840" s="8"/>
      <c r="GU840" s="8"/>
      <c r="GV840" s="8"/>
      <c r="GW840" s="8"/>
      <c r="GX840" s="8"/>
      <c r="GY840" s="8"/>
      <c r="GZ840" s="8"/>
      <c r="HA840" s="8"/>
      <c r="HB840" s="8"/>
      <c r="HC840" s="8"/>
      <c r="HD840" s="8"/>
    </row>
    <row r="841" spans="2:21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103"/>
      <c r="R841" s="8"/>
      <c r="S841" s="8"/>
      <c r="T841" s="103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9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9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12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</row>
    <row r="842" spans="2:21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103"/>
      <c r="R842" s="8"/>
      <c r="S842" s="8"/>
      <c r="T842" s="103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9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9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12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</row>
    <row r="843" spans="2:21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103"/>
      <c r="R843" s="8"/>
      <c r="S843" s="8"/>
      <c r="T843" s="103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9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9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12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</row>
    <row r="844" spans="2:21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103"/>
      <c r="R844" s="8"/>
      <c r="S844" s="8"/>
      <c r="T844" s="103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9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9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12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</row>
    <row r="845" spans="2:21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103"/>
      <c r="R845" s="8"/>
      <c r="S845" s="8"/>
      <c r="T845" s="103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9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9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12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</row>
    <row r="846" spans="2:21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103"/>
      <c r="R846" s="8"/>
      <c r="S846" s="8"/>
      <c r="T846" s="103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9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9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12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</row>
    <row r="847" spans="2:21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103"/>
      <c r="R847" s="8"/>
      <c r="S847" s="8"/>
      <c r="T847" s="103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9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9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12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  <c r="GS847" s="8"/>
      <c r="GT847" s="8"/>
      <c r="GU847" s="8"/>
      <c r="GV847" s="8"/>
      <c r="GW847" s="8"/>
      <c r="GX847" s="8"/>
      <c r="GY847" s="8"/>
      <c r="GZ847" s="8"/>
      <c r="HA847" s="8"/>
      <c r="HB847" s="8"/>
      <c r="HC847" s="8"/>
      <c r="HD847" s="8"/>
    </row>
    <row r="848" spans="2:21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103"/>
      <c r="R848" s="8"/>
      <c r="S848" s="8"/>
      <c r="T848" s="103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9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9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12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</row>
    <row r="849" spans="2:21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103"/>
      <c r="R849" s="8"/>
      <c r="S849" s="8"/>
      <c r="T849" s="103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9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9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12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</row>
    <row r="850" spans="2:21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103"/>
      <c r="R850" s="8"/>
      <c r="S850" s="8"/>
      <c r="T850" s="103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9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9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12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</row>
    <row r="851" spans="2:21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103"/>
      <c r="R851" s="8"/>
      <c r="S851" s="8"/>
      <c r="T851" s="103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9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9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12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  <c r="GS851" s="8"/>
      <c r="GT851" s="8"/>
      <c r="GU851" s="8"/>
      <c r="GV851" s="8"/>
      <c r="GW851" s="8"/>
      <c r="GX851" s="8"/>
      <c r="GY851" s="8"/>
      <c r="GZ851" s="8"/>
      <c r="HA851" s="8"/>
      <c r="HB851" s="8"/>
      <c r="HC851" s="8"/>
      <c r="HD851" s="8"/>
    </row>
    <row r="852" spans="2:21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103"/>
      <c r="R852" s="8"/>
      <c r="S852" s="8"/>
      <c r="T852" s="103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9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9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12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  <c r="GS852" s="8"/>
      <c r="GT852" s="8"/>
      <c r="GU852" s="8"/>
      <c r="GV852" s="8"/>
      <c r="GW852" s="8"/>
      <c r="GX852" s="8"/>
      <c r="GY852" s="8"/>
      <c r="GZ852" s="8"/>
      <c r="HA852" s="8"/>
      <c r="HB852" s="8"/>
      <c r="HC852" s="8"/>
      <c r="HD852" s="8"/>
    </row>
    <row r="853" spans="2:21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103"/>
      <c r="R853" s="8"/>
      <c r="S853" s="8"/>
      <c r="T853" s="103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9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9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12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  <c r="GS853" s="8"/>
      <c r="GT853" s="8"/>
      <c r="GU853" s="8"/>
      <c r="GV853" s="8"/>
      <c r="GW853" s="8"/>
      <c r="GX853" s="8"/>
      <c r="GY853" s="8"/>
      <c r="GZ853" s="8"/>
      <c r="HA853" s="8"/>
      <c r="HB853" s="8"/>
      <c r="HC853" s="8"/>
      <c r="HD853" s="8"/>
    </row>
    <row r="854" spans="2:21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103"/>
      <c r="R854" s="8"/>
      <c r="S854" s="8"/>
      <c r="T854" s="103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9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9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12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</row>
    <row r="855" spans="2:21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103"/>
      <c r="R855" s="8"/>
      <c r="S855" s="8"/>
      <c r="T855" s="103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9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9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12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</row>
    <row r="856" spans="2:21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103"/>
      <c r="R856" s="8"/>
      <c r="S856" s="8"/>
      <c r="T856" s="103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9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9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12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  <c r="GS856" s="8"/>
      <c r="GT856" s="8"/>
      <c r="GU856" s="8"/>
      <c r="GV856" s="8"/>
      <c r="GW856" s="8"/>
      <c r="GX856" s="8"/>
      <c r="GY856" s="8"/>
      <c r="GZ856" s="8"/>
      <c r="HA856" s="8"/>
      <c r="HB856" s="8"/>
      <c r="HC856" s="8"/>
      <c r="HD856" s="8"/>
    </row>
    <row r="857" spans="2:21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103"/>
      <c r="R857" s="8"/>
      <c r="S857" s="8"/>
      <c r="T857" s="103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9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9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12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  <c r="GS857" s="8"/>
      <c r="GT857" s="8"/>
      <c r="GU857" s="8"/>
      <c r="GV857" s="8"/>
      <c r="GW857" s="8"/>
      <c r="GX857" s="8"/>
      <c r="GY857" s="8"/>
      <c r="GZ857" s="8"/>
      <c r="HA857" s="8"/>
      <c r="HB857" s="8"/>
      <c r="HC857" s="8"/>
      <c r="HD857" s="8"/>
    </row>
    <row r="858" spans="2:21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103"/>
      <c r="R858" s="8"/>
      <c r="S858" s="8"/>
      <c r="T858" s="103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9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9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12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</row>
    <row r="859" spans="2:21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103"/>
      <c r="R859" s="8"/>
      <c r="S859" s="8"/>
      <c r="T859" s="103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9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9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12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</row>
    <row r="860" spans="2:21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103"/>
      <c r="R860" s="8"/>
      <c r="S860" s="8"/>
      <c r="T860" s="103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9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9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12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</row>
    <row r="861" spans="2:21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103"/>
      <c r="R861" s="8"/>
      <c r="S861" s="8"/>
      <c r="T861" s="103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9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9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12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</row>
    <row r="862" spans="2:21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103"/>
      <c r="R862" s="8"/>
      <c r="S862" s="8"/>
      <c r="T862" s="103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9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9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12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</row>
    <row r="863" spans="2:21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103"/>
      <c r="R863" s="8"/>
      <c r="S863" s="8"/>
      <c r="T863" s="103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9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9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12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</row>
    <row r="864" spans="2:21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103"/>
      <c r="R864" s="8"/>
      <c r="S864" s="8"/>
      <c r="T864" s="103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9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9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12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  <c r="GS864" s="8"/>
      <c r="GT864" s="8"/>
      <c r="GU864" s="8"/>
      <c r="GV864" s="8"/>
      <c r="GW864" s="8"/>
      <c r="GX864" s="8"/>
      <c r="GY864" s="8"/>
      <c r="GZ864" s="8"/>
      <c r="HA864" s="8"/>
      <c r="HB864" s="8"/>
      <c r="HC864" s="8"/>
      <c r="HD864" s="8"/>
    </row>
    <row r="865" spans="2:21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103"/>
      <c r="R865" s="8"/>
      <c r="S865" s="8"/>
      <c r="T865" s="103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9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9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12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  <c r="GS865" s="8"/>
      <c r="GT865" s="8"/>
      <c r="GU865" s="8"/>
      <c r="GV865" s="8"/>
      <c r="GW865" s="8"/>
      <c r="GX865" s="8"/>
      <c r="GY865" s="8"/>
      <c r="GZ865" s="8"/>
      <c r="HA865" s="8"/>
      <c r="HB865" s="8"/>
      <c r="HC865" s="8"/>
      <c r="HD865" s="8"/>
    </row>
    <row r="866" spans="2:21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103"/>
      <c r="R866" s="8"/>
      <c r="S866" s="8"/>
      <c r="T866" s="103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9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9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12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  <c r="GS866" s="8"/>
      <c r="GT866" s="8"/>
      <c r="GU866" s="8"/>
      <c r="GV866" s="8"/>
      <c r="GW866" s="8"/>
      <c r="GX866" s="8"/>
      <c r="GY866" s="8"/>
      <c r="GZ866" s="8"/>
      <c r="HA866" s="8"/>
      <c r="HB866" s="8"/>
      <c r="HC866" s="8"/>
      <c r="HD866" s="8"/>
    </row>
    <row r="867" spans="2:21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103"/>
      <c r="R867" s="8"/>
      <c r="S867" s="8"/>
      <c r="T867" s="103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9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9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12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  <c r="GS867" s="8"/>
      <c r="GT867" s="8"/>
      <c r="GU867" s="8"/>
      <c r="GV867" s="8"/>
      <c r="GW867" s="8"/>
      <c r="GX867" s="8"/>
      <c r="GY867" s="8"/>
      <c r="GZ867" s="8"/>
      <c r="HA867" s="8"/>
      <c r="HB867" s="8"/>
      <c r="HC867" s="8"/>
      <c r="HD867" s="8"/>
    </row>
    <row r="868" spans="2:21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103"/>
      <c r="R868" s="8"/>
      <c r="S868" s="8"/>
      <c r="T868" s="103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9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9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12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  <c r="GS868" s="8"/>
      <c r="GT868" s="8"/>
      <c r="GU868" s="8"/>
      <c r="GV868" s="8"/>
      <c r="GW868" s="8"/>
      <c r="GX868" s="8"/>
      <c r="GY868" s="8"/>
      <c r="GZ868" s="8"/>
      <c r="HA868" s="8"/>
      <c r="HB868" s="8"/>
      <c r="HC868" s="8"/>
      <c r="HD868" s="8"/>
    </row>
    <row r="869" spans="2:21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103"/>
      <c r="R869" s="8"/>
      <c r="S869" s="8"/>
      <c r="T869" s="103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9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9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12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  <c r="GS869" s="8"/>
      <c r="GT869" s="8"/>
      <c r="GU869" s="8"/>
      <c r="GV869" s="8"/>
      <c r="GW869" s="8"/>
      <c r="GX869" s="8"/>
      <c r="GY869" s="8"/>
      <c r="GZ869" s="8"/>
      <c r="HA869" s="8"/>
      <c r="HB869" s="8"/>
      <c r="HC869" s="8"/>
      <c r="HD869" s="8"/>
    </row>
    <row r="870" spans="2:21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103"/>
      <c r="R870" s="8"/>
      <c r="S870" s="8"/>
      <c r="T870" s="103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9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9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12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  <c r="GS870" s="8"/>
      <c r="GT870" s="8"/>
      <c r="GU870" s="8"/>
      <c r="GV870" s="8"/>
      <c r="GW870" s="8"/>
      <c r="GX870" s="8"/>
      <c r="GY870" s="8"/>
      <c r="GZ870" s="8"/>
      <c r="HA870" s="8"/>
      <c r="HB870" s="8"/>
      <c r="HC870" s="8"/>
      <c r="HD870" s="8"/>
    </row>
    <row r="871" spans="2:21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103"/>
      <c r="R871" s="8"/>
      <c r="S871" s="8"/>
      <c r="T871" s="103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9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9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12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  <c r="GS871" s="8"/>
      <c r="GT871" s="8"/>
      <c r="GU871" s="8"/>
      <c r="GV871" s="8"/>
      <c r="GW871" s="8"/>
      <c r="GX871" s="8"/>
      <c r="GY871" s="8"/>
      <c r="GZ871" s="8"/>
      <c r="HA871" s="8"/>
      <c r="HB871" s="8"/>
      <c r="HC871" s="8"/>
      <c r="HD871" s="8"/>
    </row>
    <row r="872" spans="2:21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103"/>
      <c r="R872" s="8"/>
      <c r="S872" s="8"/>
      <c r="T872" s="103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9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9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12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</row>
    <row r="873" spans="2:21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103"/>
      <c r="R873" s="8"/>
      <c r="S873" s="8"/>
      <c r="T873" s="103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9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9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12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  <c r="GS873" s="8"/>
      <c r="GT873" s="8"/>
      <c r="GU873" s="8"/>
      <c r="GV873" s="8"/>
      <c r="GW873" s="8"/>
      <c r="GX873" s="8"/>
      <c r="GY873" s="8"/>
      <c r="GZ873" s="8"/>
      <c r="HA873" s="8"/>
      <c r="HB873" s="8"/>
      <c r="HC873" s="8"/>
      <c r="HD873" s="8"/>
    </row>
    <row r="874" spans="2:21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103"/>
      <c r="R874" s="8"/>
      <c r="S874" s="8"/>
      <c r="T874" s="103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9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9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12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</row>
    <row r="875" spans="2:21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103"/>
      <c r="R875" s="8"/>
      <c r="S875" s="8"/>
      <c r="T875" s="103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9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9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12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  <c r="GS875" s="8"/>
      <c r="GT875" s="8"/>
      <c r="GU875" s="8"/>
      <c r="GV875" s="8"/>
      <c r="GW875" s="8"/>
      <c r="GX875" s="8"/>
      <c r="GY875" s="8"/>
      <c r="GZ875" s="8"/>
      <c r="HA875" s="8"/>
      <c r="HB875" s="8"/>
      <c r="HC875" s="8"/>
      <c r="HD875" s="8"/>
    </row>
    <row r="876" spans="2:21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103"/>
      <c r="R876" s="8"/>
      <c r="S876" s="8"/>
      <c r="T876" s="103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9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9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12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  <c r="GS876" s="8"/>
      <c r="GT876" s="8"/>
      <c r="GU876" s="8"/>
      <c r="GV876" s="8"/>
      <c r="GW876" s="8"/>
      <c r="GX876" s="8"/>
      <c r="GY876" s="8"/>
      <c r="GZ876" s="8"/>
      <c r="HA876" s="8"/>
      <c r="HB876" s="8"/>
      <c r="HC876" s="8"/>
      <c r="HD876" s="8"/>
    </row>
    <row r="877" spans="2:21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103"/>
      <c r="R877" s="8"/>
      <c r="S877" s="8"/>
      <c r="T877" s="103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9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9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12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  <c r="GS877" s="8"/>
      <c r="GT877" s="8"/>
      <c r="GU877" s="8"/>
      <c r="GV877" s="8"/>
      <c r="GW877" s="8"/>
      <c r="GX877" s="8"/>
      <c r="GY877" s="8"/>
      <c r="GZ877" s="8"/>
      <c r="HA877" s="8"/>
      <c r="HB877" s="8"/>
      <c r="HC877" s="8"/>
      <c r="HD877" s="8"/>
    </row>
    <row r="878" spans="2:21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103"/>
      <c r="R878" s="8"/>
      <c r="S878" s="8"/>
      <c r="T878" s="103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9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9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12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  <c r="GS878" s="8"/>
      <c r="GT878" s="8"/>
      <c r="GU878" s="8"/>
      <c r="GV878" s="8"/>
      <c r="GW878" s="8"/>
      <c r="GX878" s="8"/>
      <c r="GY878" s="8"/>
      <c r="GZ878" s="8"/>
      <c r="HA878" s="8"/>
      <c r="HB878" s="8"/>
      <c r="HC878" s="8"/>
      <c r="HD878" s="8"/>
    </row>
  </sheetData>
  <mergeCells count="1">
    <mergeCell ref="E6:Q6"/>
  </mergeCells>
  <printOptions horizontalCentered="1"/>
  <pageMargins left="0.39370078740157483" right="0.39370078740157483" top="0.78740157480314965" bottom="0" header="0" footer="0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table 15</vt:lpstr>
      <vt:lpstr>'table 15'!Database</vt:lpstr>
      <vt:lpstr>'table 15'!Database_MI</vt:lpstr>
      <vt:lpstr>'table 15'!Print_Area_MI</vt:lpstr>
      <vt:lpstr>'table 15'!Print_Titles_MI</vt:lpstr>
      <vt:lpstr>'table 15'!WPrint_Area_W</vt:lpstr>
      <vt:lpstr>'table 15'!WPrint_TitlesW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2011-09-18T06:18:49Z</dcterms:created>
  <dcterms:modified xsi:type="dcterms:W3CDTF">2017-08-09T07:11:50Z</dcterms:modified>
</cp:coreProperties>
</file>