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0155" windowHeight="4365" tabRatio="396" activeTab="0"/>
  </bookViews>
  <sheets>
    <sheet name="Table 5" sheetId="1" r:id="rId1"/>
  </sheets>
  <definedNames>
    <definedName name="_Order1" hidden="1">255</definedName>
    <definedName name="_xlnm.Print_Area" localSheetId="0">'Table 5'!$A$1:$AD$103</definedName>
  </definedNames>
  <calcPr fullCalcOnLoad="1"/>
</workbook>
</file>

<file path=xl/comments1.xml><?xml version="1.0" encoding="utf-8"?>
<comments xmlns="http://schemas.openxmlformats.org/spreadsheetml/2006/main">
  <authors>
    <author>CHE</author>
    <author>Leeor</author>
    <author>Hava</author>
    <author>michalof</author>
    <author>Michal Ophir</author>
  </authors>
  <commentList>
    <comment ref="S56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הוחסרו 413
סטודנטים לתואר שני   </t>
        </r>
      </text>
    </comment>
    <comment ref="S17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תוספת של 743 ממה שסווג כבית ברל ערבי בקובץ המקור</t>
        </r>
      </text>
    </comment>
    <comment ref="R56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תואר ראשון בלבד.</t>
        </r>
      </text>
    </comment>
    <comment ref="R17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R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</t>
        </r>
      </text>
    </comment>
    <comment ref="S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</t>
        </r>
      </text>
    </comment>
    <comment ref="T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</t>
        </r>
      </text>
    </comment>
    <comment ref="Q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האיזורית</t>
        </r>
      </text>
    </comment>
    <comment ref="Q17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P72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נתוני תשס"א</t>
        </r>
      </text>
    </comment>
    <comment ref="P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האזורית-
 </t>
        </r>
      </text>
    </comment>
    <comment ref="P17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O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O68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כיתה חרדית - (מעבדנות (17
</t>
        </r>
      </text>
    </comment>
    <comment ref="N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O61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הוחסרה האיזורית
</t>
        </r>
      </text>
    </comment>
    <comment ref="N61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הוחסרה האיזורית
</t>
        </r>
      </text>
    </comment>
    <comment ref="M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L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I12" authorId="3">
      <text>
        <r>
          <rPr>
            <b/>
            <sz val="8"/>
            <rFont val="Tahoma"/>
            <family val="2"/>
          </rPr>
          <t>michalof:</t>
        </r>
        <r>
          <rPr>
            <sz val="8"/>
            <rFont val="Tahoma"/>
            <family val="2"/>
          </rPr>
          <t xml:space="preserve">
סדרה חדשה מהלמ"ס: לא כולל מסלולים אקדמיים הבאים: מורה חיילת, שרות לאומי, מורה עולה והסבת אקדמאיים.</t>
        </r>
      </text>
    </comment>
    <comment ref="D88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נסגר, הסטו' עברו למרכז ללימודים אקדמיים</t>
        </r>
      </text>
    </comment>
    <comment ref="C78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שלמדו בה עברו לקרית אונו.</t>
        </r>
      </text>
    </comment>
    <comment ref="C87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בה עברו ללמוד בעמק יזרעאל ובר אילן</t>
        </r>
      </text>
    </comment>
    <comment ref="B78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שלמדו בה עברו לקרית אונו.</t>
        </r>
      </text>
    </comment>
    <comment ref="B87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בה עברו ללמוד בעמק יזרעאל ובר אילן</t>
        </r>
      </text>
    </comment>
    <comment ref="B32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מתשע"ו נתוני סמינר הקיבוצים והוראת הטכנולוגיה מאוחדים.</t>
        </r>
      </text>
    </comment>
    <comment ref="B64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מתשע"ו נתוני אריאל כלולים בתוך נתוני האוניברסיטאות.</t>
        </r>
      </text>
    </comment>
  </commentList>
</comments>
</file>

<file path=xl/sharedStrings.xml><?xml version="1.0" encoding="utf-8"?>
<sst xmlns="http://schemas.openxmlformats.org/spreadsheetml/2006/main" count="1007" uniqueCount="234">
  <si>
    <t>by Institution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</si>
  <si>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</si>
  <si>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</si>
  <si>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</si>
  <si>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</si>
  <si>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</si>
  <si>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</si>
  <si>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</si>
  <si>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</si>
  <si>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</si>
  <si>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</si>
  <si>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</si>
  <si>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</si>
  <si>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</si>
  <si>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</si>
  <si>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תש"ן</t>
  </si>
  <si>
    <t>תשמ"ט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</si>
  <si>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</si>
  <si>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</si>
  <si>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</si>
  <si>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</si>
  <si>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</si>
  <si>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</si>
  <si>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</si>
  <si>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</si>
  <si>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</si>
  <si>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</si>
  <si>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</si>
  <si>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</si>
  <si>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</si>
  <si>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</si>
  <si>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</si>
  <si>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</si>
  <si>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Grand total</t>
  </si>
  <si>
    <t>סך כולל</t>
  </si>
  <si>
    <t>The David Yellin Teachers College</t>
  </si>
  <si>
    <t>המכללה לחינוך ע"ש דוד ילין</t>
  </si>
  <si>
    <t>Michlala, Jerusalem College</t>
  </si>
  <si>
    <t>מכללת ירושלים</t>
  </si>
  <si>
    <t>Oranim - The School of Education of the Kibbutz Movement</t>
  </si>
  <si>
    <t>-</t>
  </si>
  <si>
    <t>אורנים -ביה"ס לחינוך של התנועה הקיבוצית</t>
  </si>
  <si>
    <t>The Zinman College of Physical Education &amp; Sport Sciences at the Wingate Institute</t>
  </si>
  <si>
    <t>המכללה לחינוך ע"ש זינמן במכון וינגייט</t>
  </si>
  <si>
    <t>Beit-Berl Teachers Training College</t>
  </si>
  <si>
    <t>מכללת בית ברל</t>
  </si>
  <si>
    <t>Levinsky Teachers College</t>
  </si>
  <si>
    <t>מכללת לוינסקי לחינוך</t>
  </si>
  <si>
    <t>State Teachers College Seminar Hakibbutzim</t>
  </si>
  <si>
    <t>המכללה לחינוך בסמינר הקיבוצים</t>
  </si>
  <si>
    <t>ORT Syngalowsky Academic College for Teachers in Technology</t>
  </si>
  <si>
    <t>המכללה האקדמית למורים לטכנולוגיה מיסודה של אורט ישראל</t>
  </si>
  <si>
    <t>Gordon Teachers College</t>
  </si>
  <si>
    <t>המכללה לחינוך ע"ש א. ד. גורדון</t>
  </si>
  <si>
    <t>Talpiot Teachers College</t>
  </si>
  <si>
    <t>מכללת תלפיות</t>
  </si>
  <si>
    <t>The Arabic College for Education in Israel</t>
  </si>
  <si>
    <t>המכללה הערבית לחינוך בישראל</t>
  </si>
  <si>
    <t>The E.M. Liphshitz Religious Teachers College</t>
  </si>
  <si>
    <t>מכללה דתית למורים ע"ש רא"מ ליפשיץ</t>
  </si>
  <si>
    <t>The Kaye College of Education</t>
  </si>
  <si>
    <t>מכללת קיי - באר שבע</t>
  </si>
  <si>
    <t>Orot Israel College</t>
  </si>
  <si>
    <t>מכללת אורות ישראל</t>
  </si>
  <si>
    <t>מכללת אחוה</t>
  </si>
  <si>
    <t>Efrata Teachers College</t>
  </si>
  <si>
    <t xml:space="preserve">מכללת "אפרתה"- להכשרת מורות וגננות לחינוך הממ"ד            </t>
  </si>
  <si>
    <t>Herzog College at Yeshivat Har Etzion</t>
  </si>
  <si>
    <t>מכללת הרצוג- אלון שבות</t>
  </si>
  <si>
    <t>Hemdat Hadarom</t>
  </si>
  <si>
    <t>חמדת הדרום</t>
  </si>
  <si>
    <t>Moreshet Yaakov</t>
  </si>
  <si>
    <t>מורשת יעקב</t>
  </si>
  <si>
    <t>The Teachers College of Technology</t>
  </si>
  <si>
    <t>המכללה להוראת הטכנולוגיה מיסודה של המכללה למינהל</t>
  </si>
  <si>
    <t>The College for Education, Tourism, Physical Education and Sport in "Oholo"</t>
  </si>
  <si>
    <t>המכללה לחינוך, לתיירות ולספורט "אוהלו"</t>
  </si>
  <si>
    <t>Shaanan Teachers College</t>
  </si>
  <si>
    <t>שאנן - המכללה הדתית לחינוך</t>
  </si>
  <si>
    <t>Religious Teachers Training College Givat Washington</t>
  </si>
  <si>
    <t>המכללה הדתית לחינוך גבעת וושינגטון</t>
  </si>
  <si>
    <t>College of Sharia and Islamic Studies-Teacher Training</t>
  </si>
  <si>
    <t>מכללת השריעה ולימודי האיסלאם</t>
  </si>
  <si>
    <t>The Neri Bloomfield College of Design &amp; Teacher Training Haifa - Canadian Hadassah Wizo</t>
  </si>
  <si>
    <t>מכללת ויצו לעיצוב ולהכשרת מורים</t>
  </si>
  <si>
    <t>Emunah College for Arts and Technology</t>
  </si>
  <si>
    <t>מכללת אמונה להכשרת עובדי הוראה</t>
  </si>
  <si>
    <t xml:space="preserve">לפי מוסד </t>
  </si>
  <si>
    <t>(Cont.)</t>
  </si>
  <si>
    <t>Bezalel - Academy of Arts &amp; Design</t>
  </si>
  <si>
    <t>בצלאל אקדמיה לאמנות ולעיצוב ירושלים</t>
  </si>
  <si>
    <t>The Jerusalem Rubin Academy of Music &amp; Dance</t>
  </si>
  <si>
    <t>האקדמיה למוסיקה ולמחול בירושלים ע"ש רובין</t>
  </si>
  <si>
    <t>Jerusalem College of Technology - Machon Lev</t>
  </si>
  <si>
    <t>Shenkar - School of Engineering &amp; Design</t>
  </si>
  <si>
    <t>שנקר - ביה"ס הגבוה להנדסה ועיצוב</t>
  </si>
  <si>
    <t>Ruppin - The Academic Center</t>
  </si>
  <si>
    <t>המרכז האקדמי רופין</t>
  </si>
  <si>
    <t xml:space="preserve">The College of Management - Academic Studies </t>
  </si>
  <si>
    <t>המסלול האקדמי של המכללה למינהל בתל-אביב</t>
  </si>
  <si>
    <t>"ORT" Braude College</t>
  </si>
  <si>
    <t>המכללה הטכנולוגית אורט ע"ש בראודה</t>
  </si>
  <si>
    <t>The Academic College of Tel-Aviv - Yaffo</t>
  </si>
  <si>
    <t>המכללה האקדמית של תל-אביב יפו</t>
  </si>
  <si>
    <t>The Center of Optometric Studies</t>
  </si>
  <si>
    <t>המכללה לאופטומטריה בישראל</t>
  </si>
  <si>
    <t>Tel-Hai Academic College</t>
  </si>
  <si>
    <t>המכללה האקדמית תל-חי</t>
  </si>
  <si>
    <t>The Academic College of Yezreel</t>
  </si>
  <si>
    <t>המכללה האקדמית עמק יזרעאל</t>
  </si>
  <si>
    <t>The Negev Academic College in the Name of P. Sapir</t>
  </si>
  <si>
    <t>The Academic College of Judea &amp; Samaria</t>
  </si>
  <si>
    <t>SADNA, College of Architecture &amp; Design, Tel Aviv</t>
  </si>
  <si>
    <t>מכללת הסביבה- הסדנא לעיצוב ואדריכלות</t>
  </si>
  <si>
    <t>The Israeli Academic School of Insurance</t>
  </si>
  <si>
    <t>המסלול האקדמי של המכללה לביטוח</t>
  </si>
  <si>
    <t>Netanya Academic College</t>
  </si>
  <si>
    <t>המכללה האקדמית נתניה</t>
  </si>
  <si>
    <t>The Hadassah College of Technology</t>
  </si>
  <si>
    <t>המכללה האקדמית הדסה ירושלים</t>
  </si>
  <si>
    <t>The Interdisciplinary Center</t>
  </si>
  <si>
    <t>Sha'arei Mishpaht - The College of Legal Studies</t>
  </si>
  <si>
    <t>מכללת שערי משפט</t>
  </si>
  <si>
    <t>The Israeli Center for Academic Studies</t>
  </si>
  <si>
    <t>Notes:</t>
  </si>
  <si>
    <t>הערות:</t>
  </si>
  <si>
    <t xml:space="preserve">Data does not include students in the academic track of regional colleges </t>
  </si>
  <si>
    <t xml:space="preserve">studies are taking place in Netanya Academic College. </t>
  </si>
  <si>
    <t>מתקיימים החל משנה זו במכללת נתניה.</t>
  </si>
  <si>
    <r>
      <t>(</t>
    </r>
    <r>
      <rPr>
        <sz val="10"/>
        <color indexed="8"/>
        <rFont val="David"/>
        <family val="2"/>
      </rPr>
      <t>המשך</t>
    </r>
    <r>
      <rPr>
        <sz val="10"/>
        <color indexed="8"/>
        <rFont val="Times New Roman"/>
        <family val="1"/>
      </rPr>
      <t>)</t>
    </r>
  </si>
  <si>
    <t>Table 5:</t>
  </si>
  <si>
    <t>לוח 5:</t>
  </si>
  <si>
    <t>which are under the academic auspice of a university.</t>
  </si>
  <si>
    <t>תשס"ה</t>
  </si>
  <si>
    <t>2004/05</t>
  </si>
  <si>
    <t>מכללת סכנין להכשרת עובדי הוראה</t>
  </si>
  <si>
    <t>המכללה האקדמית אשקלון</t>
  </si>
  <si>
    <t>המכללה האקדמית עמק הירדן</t>
  </si>
  <si>
    <t>Jordan - Valley Academic College</t>
  </si>
  <si>
    <t>Ashqelon Academic College</t>
  </si>
  <si>
    <t>Source: C.B.S</t>
  </si>
  <si>
    <t>מקור: למ"ס</t>
  </si>
  <si>
    <r>
      <t>The Israeli Academic School of Insurance -</t>
    </r>
    <r>
      <rPr>
        <sz val="9"/>
        <color indexed="10"/>
        <rFont val="Times New Roman"/>
        <family val="1"/>
      </rPr>
      <t xml:space="preserve"> In 99/2000 this program was closed and the </t>
    </r>
  </si>
  <si>
    <r>
      <t>המסלול האקדמי של המכללה לביטוח</t>
    </r>
    <r>
      <rPr>
        <sz val="9"/>
        <color indexed="10"/>
        <rFont val="David"/>
        <family val="2"/>
      </rPr>
      <t xml:space="preserve"> - בשנת תש"ס נסגר מסלול לימודים זה. הלימודים</t>
    </r>
  </si>
  <si>
    <t>ובמכללות האקדמיות</t>
  </si>
  <si>
    <t>and Academic colleges</t>
  </si>
  <si>
    <t>מכללות אקדמיות - סה"כ</t>
  </si>
  <si>
    <t>Academic colleges - Total</t>
  </si>
  <si>
    <t>המכללה האקדמית להנדסה סמי שמעון</t>
  </si>
  <si>
    <t>Sami Shamoon College of Engineering</t>
  </si>
  <si>
    <t>אפקה - המכללה האקדמית להנדסה בת"א</t>
  </si>
  <si>
    <t>Afeka - The Academic College of Engineering in Tel-Aviv</t>
  </si>
  <si>
    <r>
      <t>The College of Sakhnin for Teacher Education</t>
    </r>
    <r>
      <rPr>
        <sz val="12"/>
        <rFont val="Arial"/>
        <family val="2"/>
      </rPr>
      <t xml:space="preserve"> </t>
    </r>
  </si>
  <si>
    <t>מכון טכנולוגי חולון</t>
  </si>
  <si>
    <t>Holon Institute of Technology</t>
  </si>
  <si>
    <t>תשס"ו</t>
  </si>
  <si>
    <t>2005/06</t>
  </si>
  <si>
    <t>Lender Institute</t>
  </si>
  <si>
    <t>תשס"ח</t>
  </si>
  <si>
    <t>תשס"ז</t>
  </si>
  <si>
    <t>2007/08</t>
  </si>
  <si>
    <t>2006/07</t>
  </si>
  <si>
    <t>המרכז האקדמי פרס</t>
  </si>
  <si>
    <t>המכללה האקדמית צפת</t>
  </si>
  <si>
    <t>המרכז ללימודים אקדמיים: ניהול, חינוך, חברה</t>
  </si>
  <si>
    <t>Peres Academic Center</t>
  </si>
  <si>
    <t>Zefat Academic College</t>
  </si>
  <si>
    <t>The Center for Academic Studies</t>
  </si>
  <si>
    <t>מרכז אקדמי למשפטים ועסקים</t>
  </si>
  <si>
    <t>Academic Center of Law and Business</t>
  </si>
  <si>
    <t>מכון לנדר מרכז אקדמי ירושלים</t>
  </si>
  <si>
    <t>תשס"ט</t>
  </si>
  <si>
    <t>2008/09</t>
  </si>
  <si>
    <t>מורה חיילת, שרות לאומי, מורה עולה והסבת אקדמאיים.</t>
  </si>
  <si>
    <t>teacher-soldier; national service; immigrant teacher;  and academic re-training.</t>
  </si>
  <si>
    <t>תש"ע</t>
  </si>
  <si>
    <t>תשע"א</t>
  </si>
  <si>
    <t>2010/11</t>
  </si>
  <si>
    <t>2009/10</t>
  </si>
  <si>
    <t>המכללה האקדמית גליל מערבי</t>
  </si>
  <si>
    <t>המכללה האקדמית להנדסה וטכנולוגיה אורט הרמלין</t>
  </si>
  <si>
    <t>המכללה האקדמית לישראל ר"ג</t>
  </si>
  <si>
    <t>המרכז האקדמי כרמל</t>
  </si>
  <si>
    <t>המרכז האקדמי נצרת</t>
  </si>
  <si>
    <t>המכללה  האקדמית אחוה</t>
  </si>
  <si>
    <t>Carmel Academic Center</t>
  </si>
  <si>
    <t>Nazareth Academic Institute</t>
  </si>
  <si>
    <t xml:space="preserve">Israel Academic College </t>
  </si>
  <si>
    <t xml:space="preserve">Hermelin College of Engineering </t>
  </si>
  <si>
    <t>Achva Academic College</t>
  </si>
  <si>
    <t>Western Galilee College</t>
  </si>
  <si>
    <t>לא ניתן לפרסום</t>
  </si>
  <si>
    <t>תשע"ב</t>
  </si>
  <si>
    <t>2011/12</t>
  </si>
  <si>
    <t>המרכז האקדמי דן</t>
  </si>
  <si>
    <t>Dan Academic Center</t>
  </si>
  <si>
    <t>תשע"ג</t>
  </si>
  <si>
    <t>2012/13</t>
  </si>
  <si>
    <t>המרכז האוניברסיטאי אריאל בשומרון</t>
  </si>
  <si>
    <t>Art Social Academic</t>
  </si>
  <si>
    <t>Following the merge of Achva Academic College and Achva College of Education in 2012/13, student numbers of Achva College</t>
  </si>
  <si>
    <t xml:space="preserve"> of Education are included in the Achva Academic College Student data.</t>
  </si>
  <si>
    <t xml:space="preserve">בעקבות איחוד של המכללה האקדמית אחווה עם המכללה האקדמית לחינוך אחווה בתשע"ג </t>
  </si>
  <si>
    <t>Achva College of Education</t>
  </si>
  <si>
    <t>נתוני הסטודנטים במכללה לחינוך נכללים בנתוני המכללה האקדמית אחוה.</t>
  </si>
  <si>
    <t>תשע"ד</t>
  </si>
  <si>
    <t>2013/14</t>
  </si>
  <si>
    <t>המרכז הבינתחומי בהרצליה</t>
  </si>
  <si>
    <t>המכללה האקדמית לחברה ואמנויות</t>
  </si>
  <si>
    <t>המרכז האקדמי שלם</t>
  </si>
  <si>
    <t>Shalem College</t>
  </si>
  <si>
    <t>סטודנטים לתואר ראשון במכללות אקדמיות לחינוך</t>
  </si>
  <si>
    <t>מכללות אקדמיות לחינוך - סה"כ</t>
  </si>
  <si>
    <t xml:space="preserve">מתשס"ט מניין הסטודנטים הנכלל במכללות האקדמיות לחינוך אינו כולל את המסלולים האקדמיים הבאים: </t>
  </si>
  <si>
    <t>המרכז האקדמי לב</t>
  </si>
  <si>
    <t>עזריאלי - מכללה אקדמית להנדסה ירושלים</t>
  </si>
  <si>
    <t>המכללה האקדמית ספיר</t>
  </si>
  <si>
    <t>הקריה האקדמית  אונו</t>
  </si>
  <si>
    <t xml:space="preserve">הנתונים אינם כוללים את הסטודנטים במסלולים האקדמיים של המכללות </t>
  </si>
  <si>
    <t xml:space="preserve">באחריות אוניברסיטאית. </t>
  </si>
  <si>
    <t xml:space="preserve">על מנת לשמור על עקביות ולאפשר השוואה בין השנים. </t>
  </si>
  <si>
    <t>Undergraduate Students in Academic Colleges of Education</t>
  </si>
  <si>
    <t>colleges to maintain data consistency and to allow comparisons between years.</t>
  </si>
  <si>
    <t>Academic Colleges of Education - Total</t>
  </si>
  <si>
    <t xml:space="preserve">Since 2013/14 ,Data regarding Ariel University are included in the data of the academic </t>
  </si>
  <si>
    <t xml:space="preserve">Since 2008/09, the number of students in Academic Colleges of Education does not include the following academic tracks: </t>
  </si>
  <si>
    <t>תשע"ה</t>
  </si>
  <si>
    <t>2014/15</t>
  </si>
  <si>
    <t>Azrieli - Jerusalem College of Engineering</t>
  </si>
  <si>
    <t>תשע"ו</t>
  </si>
  <si>
    <t>2015/16</t>
  </si>
  <si>
    <t>מתשע"ד, נתוניה של אריאל מוצגים בנתוני המכללות האקדמיות</t>
  </si>
  <si>
    <t>מתשע"ו נתוני אריאל כלולים בתוך נתוני האוניברסיטאות.</t>
  </si>
  <si>
    <t>Since 2015/16 data on Ariel University is included with the data on universities.</t>
  </si>
</sst>
</file>

<file path=xl/styles.xml><?xml version="1.0" encoding="utf-8"?>
<styleSheet xmlns="http://schemas.openxmlformats.org/spreadsheetml/2006/main">
  <numFmts count="3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_)"/>
    <numFmt numFmtId="169" formatCode="0.000_)"/>
    <numFmt numFmtId="170" formatCode="0.00_)"/>
    <numFmt numFmtId="171" formatCode="0.0"/>
    <numFmt numFmtId="172" formatCode="#,##0.0"/>
    <numFmt numFmtId="173" formatCode="#,##0_);\(#,##0\)"/>
    <numFmt numFmtId="174" formatCode="\ \ #,##0;\-#,##0"/>
    <numFmt numFmtId="175" formatCode="\ \ \ \ \ #,##0_);\(#,##0\)"/>
    <numFmt numFmtId="176" formatCode="\ \ \ \ \ \ \ #,##0_);\(#,##0\)"/>
    <numFmt numFmtId="177" formatCode="\ \ \ #,##0;\-#,##0"/>
    <numFmt numFmtId="178" formatCode="\ \ \ \ #,##0;\-#,##0"/>
    <numFmt numFmtId="179" formatCode="#.00"/>
    <numFmt numFmtId="180" formatCode="#.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_);_(* \(#,##0\);_(* &quot;-&quot;??_);_(@_)"/>
    <numFmt numFmtId="190" formatCode="_(* #,##0.0_);_(* \(#,##0.0\);_(* &quot;-&quot;??_);_(@_)"/>
  </numFmts>
  <fonts count="8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b/>
      <sz val="14"/>
      <color indexed="48"/>
      <name val="Times New Roman"/>
      <family val="1"/>
    </font>
    <font>
      <sz val="12"/>
      <color indexed="48"/>
      <name val="Courier"/>
      <family val="3"/>
    </font>
    <font>
      <sz val="12"/>
      <color indexed="4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David"/>
      <family val="2"/>
    </font>
    <font>
      <sz val="11"/>
      <name val="Times New Roman"/>
      <family val="1"/>
    </font>
    <font>
      <b/>
      <sz val="14"/>
      <color indexed="8"/>
      <name val="Arial"/>
      <family val="2"/>
    </font>
    <font>
      <sz val="11"/>
      <name val="David"/>
      <family val="2"/>
    </font>
    <font>
      <sz val="8.5"/>
      <color indexed="8"/>
      <name val="David"/>
      <family val="2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David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.5"/>
      <name val="David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sz val="10"/>
      <color indexed="8"/>
      <name val="David"/>
      <family val="2"/>
    </font>
    <font>
      <sz val="9"/>
      <name val="Times New Roman"/>
      <family val="1"/>
    </font>
    <font>
      <sz val="10"/>
      <name val="Times New Roman"/>
      <family val="1"/>
    </font>
    <font>
      <sz val="8.5"/>
      <color indexed="8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2"/>
      <color indexed="8"/>
      <name val="David"/>
      <family val="2"/>
    </font>
    <font>
      <sz val="10"/>
      <name val="David"/>
      <family val="2"/>
    </font>
    <font>
      <sz val="9"/>
      <color indexed="10"/>
      <name val="Times New Roman"/>
      <family val="1"/>
    </font>
    <font>
      <sz val="9"/>
      <name val="Courier"/>
      <family val="3"/>
    </font>
    <font>
      <sz val="9"/>
      <color indexed="10"/>
      <name val="David"/>
      <family val="2"/>
    </font>
    <font>
      <b/>
      <sz val="9"/>
      <color indexed="10"/>
      <name val="Times New Roman"/>
      <family val="1"/>
    </font>
    <font>
      <b/>
      <sz val="9"/>
      <color indexed="10"/>
      <name val="David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David"/>
      <family val="2"/>
    </font>
    <font>
      <sz val="9"/>
      <color rgb="FFFF0000"/>
      <name val="Times New Roman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5" fillId="0" borderId="0">
      <alignment/>
      <protection locked="0"/>
    </xf>
    <xf numFmtId="179" fontId="5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180" fontId="5" fillId="0" borderId="1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68" fillId="27" borderId="3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7" applyNumberFormat="0" applyFill="0" applyAlignment="0" applyProtection="0"/>
    <xf numFmtId="0" fontId="78" fillId="27" borderId="8" applyNumberFormat="0" applyAlignment="0" applyProtection="0"/>
    <xf numFmtId="165" fontId="4" fillId="0" borderId="0" applyFont="0" applyFill="0" applyBorder="0" applyAlignment="0" applyProtection="0"/>
    <xf numFmtId="0" fontId="79" fillId="30" borderId="3" applyNumberFormat="0" applyAlignment="0" applyProtection="0"/>
    <xf numFmtId="0" fontId="80" fillId="31" borderId="0" applyNumberFormat="0" applyBorder="0" applyAlignment="0" applyProtection="0"/>
    <xf numFmtId="0" fontId="81" fillId="32" borderId="9" applyNumberFormat="0" applyAlignment="0" applyProtection="0"/>
    <xf numFmtId="0" fontId="82" fillId="0" borderId="10" applyNumberFormat="0" applyFill="0" applyAlignment="0" applyProtection="0"/>
  </cellStyleXfs>
  <cellXfs count="124">
    <xf numFmtId="0" fontId="0" fillId="0" borderId="0" xfId="0" applyAlignment="1">
      <alignment/>
    </xf>
    <xf numFmtId="0" fontId="9" fillId="0" borderId="0" xfId="40" applyFont="1" applyBorder="1">
      <alignment/>
      <protection/>
    </xf>
    <xf numFmtId="0" fontId="10" fillId="0" borderId="0" xfId="40" applyFont="1">
      <alignment/>
      <protection/>
    </xf>
    <xf numFmtId="0" fontId="11" fillId="0" borderId="0" xfId="40" applyFont="1">
      <alignment/>
      <protection/>
    </xf>
    <xf numFmtId="0" fontId="11" fillId="0" borderId="0" xfId="40" applyFont="1" applyFill="1">
      <alignment/>
      <protection/>
    </xf>
    <xf numFmtId="0" fontId="11" fillId="0" borderId="0" xfId="40" applyFont="1" applyAlignment="1" applyProtection="1">
      <alignment horizontal="center"/>
      <protection/>
    </xf>
    <xf numFmtId="0" fontId="0" fillId="0" borderId="0" xfId="40">
      <alignment/>
      <protection/>
    </xf>
    <xf numFmtId="0" fontId="12" fillId="0" borderId="0" xfId="40" applyFont="1" applyFill="1" applyAlignment="1" applyProtection="1">
      <alignment/>
      <protection/>
    </xf>
    <xf numFmtId="0" fontId="13" fillId="0" borderId="0" xfId="40" applyFont="1">
      <alignment/>
      <protection/>
    </xf>
    <xf numFmtId="0" fontId="14" fillId="0" borderId="0" xfId="40" applyFont="1" applyFill="1">
      <alignment/>
      <protection/>
    </xf>
    <xf numFmtId="0" fontId="15" fillId="0" borderId="0" xfId="40" applyFont="1" applyFill="1" applyAlignment="1" applyProtection="1">
      <alignment horizontal="right" readingOrder="2"/>
      <protection/>
    </xf>
    <xf numFmtId="0" fontId="0" fillId="0" borderId="0" xfId="40" applyAlignment="1">
      <alignment horizontal="right"/>
      <protection/>
    </xf>
    <xf numFmtId="0" fontId="16" fillId="0" borderId="0" xfId="40" applyFont="1" applyFill="1" applyAlignment="1" applyProtection="1">
      <alignment/>
      <protection/>
    </xf>
    <xf numFmtId="0" fontId="17" fillId="0" borderId="0" xfId="40" applyFont="1" applyFill="1" applyAlignment="1" applyProtection="1">
      <alignment/>
      <protection/>
    </xf>
    <xf numFmtId="0" fontId="18" fillId="0" borderId="0" xfId="40" applyFont="1" applyFill="1" applyAlignment="1" applyProtection="1">
      <alignment horizontal="right"/>
      <protection/>
    </xf>
    <xf numFmtId="0" fontId="14" fillId="0" borderId="0" xfId="40" applyFont="1" applyFill="1" applyAlignment="1">
      <alignment horizontal="right"/>
      <protection/>
    </xf>
    <xf numFmtId="0" fontId="0" fillId="0" borderId="0" xfId="40" applyFont="1">
      <alignment/>
      <protection/>
    </xf>
    <xf numFmtId="0" fontId="19" fillId="0" borderId="0" xfId="40" applyFont="1" applyFill="1" applyBorder="1" applyAlignment="1" applyProtection="1">
      <alignment horizontal="right"/>
      <protection/>
    </xf>
    <xf numFmtId="0" fontId="14" fillId="0" borderId="0" xfId="40" applyFont="1" applyFill="1" applyBorder="1" applyAlignment="1">
      <alignment horizontal="right"/>
      <protection/>
    </xf>
    <xf numFmtId="0" fontId="20" fillId="0" borderId="0" xfId="40" applyFont="1" applyAlignment="1" applyProtection="1">
      <alignment horizontal="right"/>
      <protection/>
    </xf>
    <xf numFmtId="0" fontId="0" fillId="0" borderId="11" xfId="40" applyBorder="1">
      <alignment/>
      <protection/>
    </xf>
    <xf numFmtId="0" fontId="13" fillId="0" borderId="11" xfId="40" applyFont="1" applyBorder="1">
      <alignment/>
      <protection/>
    </xf>
    <xf numFmtId="0" fontId="20" fillId="0" borderId="11" xfId="40" applyFont="1" applyBorder="1" applyAlignment="1" applyProtection="1">
      <alignment horizontal="right"/>
      <protection/>
    </xf>
    <xf numFmtId="0" fontId="14" fillId="0" borderId="11" xfId="40" applyFont="1" applyFill="1" applyBorder="1">
      <alignment/>
      <protection/>
    </xf>
    <xf numFmtId="0" fontId="13" fillId="0" borderId="0" xfId="40" applyFont="1" applyBorder="1">
      <alignment/>
      <protection/>
    </xf>
    <xf numFmtId="0" fontId="14" fillId="0" borderId="0" xfId="40" applyFont="1" applyFill="1" applyBorder="1">
      <alignment/>
      <protection/>
    </xf>
    <xf numFmtId="0" fontId="21" fillId="0" borderId="0" xfId="39" applyFont="1" applyFill="1" applyBorder="1" applyAlignment="1" applyProtection="1">
      <alignment/>
      <protection/>
    </xf>
    <xf numFmtId="0" fontId="23" fillId="0" borderId="0" xfId="40" applyFont="1" applyFill="1" applyBorder="1" applyAlignment="1" applyProtection="1">
      <alignment horizontal="right"/>
      <protection/>
    </xf>
    <xf numFmtId="0" fontId="24" fillId="0" borderId="0" xfId="39" applyFont="1" applyFill="1" applyBorder="1" applyAlignment="1" applyProtection="1">
      <alignment/>
      <protection/>
    </xf>
    <xf numFmtId="37" fontId="25" fillId="0" borderId="0" xfId="40" applyNumberFormat="1" applyFont="1" applyFill="1" applyBorder="1" applyProtection="1">
      <alignment/>
      <protection/>
    </xf>
    <xf numFmtId="0" fontId="26" fillId="0" borderId="0" xfId="39" applyFont="1" applyFill="1" applyBorder="1" applyAlignment="1" applyProtection="1">
      <alignment/>
      <protection/>
    </xf>
    <xf numFmtId="3" fontId="27" fillId="0" borderId="0" xfId="40" applyNumberFormat="1" applyFont="1" applyBorder="1">
      <alignment/>
      <protection/>
    </xf>
    <xf numFmtId="3" fontId="27" fillId="0" borderId="0" xfId="40" applyNumberFormat="1" applyFont="1" applyBorder="1">
      <alignment/>
      <protection/>
    </xf>
    <xf numFmtId="0" fontId="27" fillId="0" borderId="0" xfId="40" applyFont="1" applyBorder="1" applyProtection="1">
      <alignment/>
      <protection/>
    </xf>
    <xf numFmtId="37" fontId="28" fillId="0" borderId="0" xfId="40" applyNumberFormat="1" applyFont="1" applyFill="1" applyBorder="1" applyProtection="1">
      <alignment/>
      <protection/>
    </xf>
    <xf numFmtId="0" fontId="26" fillId="0" borderId="0" xfId="39" applyFont="1" applyFill="1" applyBorder="1" applyAlignment="1" applyProtection="1">
      <alignment vertical="center" wrapText="1"/>
      <protection/>
    </xf>
    <xf numFmtId="0" fontId="19" fillId="0" borderId="0" xfId="40" applyFont="1" applyFill="1" applyBorder="1" applyAlignment="1" applyProtection="1">
      <alignment horizontal="right" vertical="center"/>
      <protection/>
    </xf>
    <xf numFmtId="0" fontId="19" fillId="0" borderId="0" xfId="40" applyFont="1" applyFill="1" applyBorder="1" applyAlignment="1" applyProtection="1">
      <alignment horizontal="right" vertical="center" wrapText="1"/>
      <protection/>
    </xf>
    <xf numFmtId="37" fontId="28" fillId="0" borderId="0" xfId="40" applyNumberFormat="1" applyFont="1" applyFill="1" applyBorder="1" applyAlignment="1" applyProtection="1">
      <alignment horizontal="right"/>
      <protection/>
    </xf>
    <xf numFmtId="0" fontId="28" fillId="0" borderId="0" xfId="40" applyFont="1" applyFill="1" applyBorder="1" applyAlignment="1">
      <alignment horizontal="right"/>
      <protection/>
    </xf>
    <xf numFmtId="0" fontId="19" fillId="0" borderId="0" xfId="40" applyFont="1" applyFill="1" applyBorder="1" applyAlignment="1">
      <alignment horizontal="right"/>
      <protection/>
    </xf>
    <xf numFmtId="0" fontId="29" fillId="0" borderId="0" xfId="40" applyFont="1" applyBorder="1" applyAlignment="1">
      <alignment readingOrder="2"/>
      <protection/>
    </xf>
    <xf numFmtId="0" fontId="29" fillId="0" borderId="0" xfId="40" applyFont="1" applyBorder="1" applyAlignment="1">
      <alignment horizontal="right"/>
      <protection/>
    </xf>
    <xf numFmtId="0" fontId="29" fillId="0" borderId="0" xfId="40" applyFont="1" applyBorder="1">
      <alignment/>
      <protection/>
    </xf>
    <xf numFmtId="0" fontId="29" fillId="0" borderId="0" xfId="40" applyFont="1" applyBorder="1" applyAlignment="1">
      <alignment vertical="center"/>
      <protection/>
    </xf>
    <xf numFmtId="0" fontId="26" fillId="0" borderId="0" xfId="39" applyFont="1" applyFill="1" applyBorder="1" applyAlignment="1" applyProtection="1">
      <alignment wrapText="1"/>
      <protection/>
    </xf>
    <xf numFmtId="0" fontId="16" fillId="0" borderId="0" xfId="39" applyFont="1">
      <alignment/>
      <protection/>
    </xf>
    <xf numFmtId="3" fontId="30" fillId="0" borderId="0" xfId="39" applyNumberFormat="1" applyFont="1" applyFill="1">
      <alignment/>
      <protection/>
    </xf>
    <xf numFmtId="37" fontId="30" fillId="0" borderId="0" xfId="39" applyNumberFormat="1" applyFont="1" applyFill="1" applyProtection="1">
      <alignment/>
      <protection/>
    </xf>
    <xf numFmtId="37" fontId="30" fillId="0" borderId="0" xfId="39" applyNumberFormat="1" applyFont="1" applyFill="1" applyAlignment="1" applyProtection="1">
      <alignment horizontal="right"/>
      <protection/>
    </xf>
    <xf numFmtId="0" fontId="30" fillId="0" borderId="0" xfId="39" applyFont="1" applyFill="1" applyAlignment="1">
      <alignment horizontal="right"/>
      <protection/>
    </xf>
    <xf numFmtId="0" fontId="31" fillId="0" borderId="0" xfId="39" applyFont="1" applyFill="1" applyAlignment="1" applyProtection="1">
      <alignment horizontal="right"/>
      <protection/>
    </xf>
    <xf numFmtId="37" fontId="26" fillId="0" borderId="0" xfId="39" applyNumberFormat="1" applyFont="1" applyFill="1" applyBorder="1" applyAlignment="1" applyProtection="1">
      <alignment/>
      <protection/>
    </xf>
    <xf numFmtId="9" fontId="26" fillId="0" borderId="0" xfId="42" applyFont="1" applyFill="1" applyBorder="1" applyAlignment="1" applyProtection="1">
      <alignment/>
      <protection/>
    </xf>
    <xf numFmtId="0" fontId="26" fillId="0" borderId="11" xfId="39" applyFont="1" applyFill="1" applyBorder="1" applyAlignment="1" applyProtection="1">
      <alignment/>
      <protection/>
    </xf>
    <xf numFmtId="0" fontId="27" fillId="0" borderId="11" xfId="40" applyFont="1" applyBorder="1">
      <alignment/>
      <protection/>
    </xf>
    <xf numFmtId="0" fontId="28" fillId="0" borderId="11" xfId="40" applyFont="1" applyFill="1" applyBorder="1" applyAlignment="1">
      <alignment horizontal="right"/>
      <protection/>
    </xf>
    <xf numFmtId="0" fontId="27" fillId="0" borderId="0" xfId="40" applyFont="1" applyBorder="1">
      <alignment/>
      <protection/>
    </xf>
    <xf numFmtId="0" fontId="33" fillId="0" borderId="0" xfId="39" applyFont="1" applyFill="1" applyBorder="1" applyAlignment="1" applyProtection="1">
      <alignment/>
      <protection/>
    </xf>
    <xf numFmtId="37" fontId="27" fillId="0" borderId="0" xfId="40" applyNumberFormat="1" applyFont="1" applyFill="1" applyBorder="1" applyAlignment="1" applyProtection="1">
      <alignment horizontal="right"/>
      <protection/>
    </xf>
    <xf numFmtId="0" fontId="29" fillId="0" borderId="0" xfId="40" applyFont="1" applyFill="1" applyBorder="1" applyAlignment="1" applyProtection="1">
      <alignment horizontal="right"/>
      <protection/>
    </xf>
    <xf numFmtId="37" fontId="27" fillId="0" borderId="0" xfId="40" applyNumberFormat="1" applyFont="1" applyFill="1" applyBorder="1" applyAlignment="1" applyProtection="1">
      <alignment horizontal="right"/>
      <protection/>
    </xf>
    <xf numFmtId="0" fontId="36" fillId="0" borderId="0" xfId="39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41">
      <alignment/>
      <protection/>
    </xf>
    <xf numFmtId="0" fontId="11" fillId="0" borderId="0" xfId="41" applyFont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0" fillId="0" borderId="11" xfId="0" applyBorder="1" applyAlignment="1">
      <alignment/>
    </xf>
    <xf numFmtId="3" fontId="27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7" fontId="28" fillId="0" borderId="0" xfId="0" applyNumberFormat="1" applyFont="1" applyFill="1" applyBorder="1" applyAlignment="1" applyProtection="1">
      <alignment horizontal="right"/>
      <protection/>
    </xf>
    <xf numFmtId="37" fontId="27" fillId="0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Border="1" applyAlignment="1">
      <alignment horizontal="right"/>
    </xf>
    <xf numFmtId="0" fontId="35" fillId="0" borderId="0" xfId="39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26" fillId="0" borderId="0" xfId="40" applyNumberFormat="1" applyFont="1" applyFill="1" applyBorder="1" applyAlignment="1" applyProtection="1">
      <alignment horizontal="right"/>
      <protection/>
    </xf>
    <xf numFmtId="0" fontId="45" fillId="0" borderId="0" xfId="39" applyFont="1" applyFill="1" applyBorder="1" applyAlignment="1" applyProtection="1">
      <alignment/>
      <protection/>
    </xf>
    <xf numFmtId="0" fontId="42" fillId="0" borderId="0" xfId="40" applyFont="1" applyFill="1" applyBorder="1">
      <alignment/>
      <protection/>
    </xf>
    <xf numFmtId="0" fontId="33" fillId="0" borderId="0" xfId="40" applyFont="1" applyFill="1" applyBorder="1">
      <alignment/>
      <protection/>
    </xf>
    <xf numFmtId="0" fontId="44" fillId="0" borderId="0" xfId="40" applyFont="1" applyFill="1" applyBorder="1" applyAlignment="1">
      <alignment horizontal="right"/>
      <protection/>
    </xf>
    <xf numFmtId="3" fontId="27" fillId="0" borderId="0" xfId="0" applyNumberFormat="1" applyFont="1" applyBorder="1" applyAlignment="1">
      <alignment horizontal="right"/>
    </xf>
    <xf numFmtId="0" fontId="14" fillId="0" borderId="11" xfId="40" applyFont="1" applyFill="1" applyBorder="1" applyAlignment="1">
      <alignment horizontal="right"/>
      <protection/>
    </xf>
    <xf numFmtId="0" fontId="0" fillId="0" borderId="0" xfId="40" applyFill="1">
      <alignment/>
      <protection/>
    </xf>
    <xf numFmtId="0" fontId="43" fillId="0" borderId="0" xfId="40" applyFont="1" applyFill="1" applyBorder="1">
      <alignment/>
      <protection/>
    </xf>
    <xf numFmtId="0" fontId="44" fillId="0" borderId="0" xfId="40" applyFont="1" applyFill="1" applyBorder="1" applyAlignment="1" applyProtection="1">
      <alignment horizontal="right"/>
      <protection/>
    </xf>
    <xf numFmtId="0" fontId="43" fillId="0" borderId="0" xfId="40" applyFont="1" applyFill="1">
      <alignment/>
      <protection/>
    </xf>
    <xf numFmtId="0" fontId="46" fillId="0" borderId="0" xfId="40" applyFont="1" applyFill="1" applyBorder="1" applyAlignment="1">
      <alignment horizontal="right" readingOrder="2"/>
      <protection/>
    </xf>
    <xf numFmtId="0" fontId="34" fillId="0" borderId="0" xfId="0" applyFont="1" applyFill="1" applyAlignment="1">
      <alignment horizontal="left"/>
    </xf>
    <xf numFmtId="0" fontId="0" fillId="0" borderId="0" xfId="41" applyFill="1">
      <alignment/>
      <protection/>
    </xf>
    <xf numFmtId="0" fontId="41" fillId="0" borderId="0" xfId="0" applyFont="1" applyFill="1" applyAlignment="1">
      <alignment horizontal="right"/>
    </xf>
    <xf numFmtId="0" fontId="26" fillId="0" borderId="0" xfId="39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>
      <alignment/>
    </xf>
    <xf numFmtId="3" fontId="27" fillId="0" borderId="0" xfId="40" applyNumberFormat="1" applyFont="1" applyFill="1" applyBorder="1">
      <alignment/>
      <protection/>
    </xf>
    <xf numFmtId="3" fontId="27" fillId="0" borderId="0" xfId="40" applyNumberFormat="1" applyFont="1" applyFill="1" applyBorder="1">
      <alignment/>
      <protection/>
    </xf>
    <xf numFmtId="0" fontId="29" fillId="0" borderId="0" xfId="40" applyFont="1" applyFill="1" applyBorder="1" applyAlignment="1">
      <alignment horizontal="right"/>
      <protection/>
    </xf>
    <xf numFmtId="189" fontId="22" fillId="0" borderId="0" xfId="33" applyNumberFormat="1" applyFont="1" applyFill="1" applyBorder="1" applyAlignment="1" applyProtection="1">
      <alignment/>
      <protection/>
    </xf>
    <xf numFmtId="189" fontId="21" fillId="0" borderId="0" xfId="33" applyNumberFormat="1" applyFont="1" applyFill="1" applyBorder="1" applyAlignment="1" applyProtection="1">
      <alignment/>
      <protection/>
    </xf>
    <xf numFmtId="189" fontId="25" fillId="0" borderId="0" xfId="33" applyNumberFormat="1" applyFont="1" applyFill="1" applyBorder="1" applyAlignment="1" applyProtection="1">
      <alignment/>
      <protection/>
    </xf>
    <xf numFmtId="189" fontId="27" fillId="0" borderId="0" xfId="33" applyNumberFormat="1" applyFont="1" applyBorder="1" applyAlignment="1">
      <alignment/>
    </xf>
    <xf numFmtId="189" fontId="27" fillId="0" borderId="0" xfId="33" applyNumberFormat="1" applyFont="1" applyBorder="1" applyAlignment="1">
      <alignment/>
    </xf>
    <xf numFmtId="189" fontId="27" fillId="0" borderId="0" xfId="33" applyNumberFormat="1" applyFont="1" applyBorder="1" applyAlignment="1" applyProtection="1">
      <alignment/>
      <protection/>
    </xf>
    <xf numFmtId="189" fontId="28" fillId="0" borderId="0" xfId="33" applyNumberFormat="1" applyFont="1" applyFill="1" applyBorder="1" applyAlignment="1" applyProtection="1">
      <alignment/>
      <protection/>
    </xf>
    <xf numFmtId="189" fontId="28" fillId="0" borderId="0" xfId="33" applyNumberFormat="1" applyFont="1" applyFill="1" applyBorder="1" applyAlignment="1" applyProtection="1">
      <alignment/>
      <protection/>
    </xf>
    <xf numFmtId="189" fontId="27" fillId="0" borderId="0" xfId="33" applyNumberFormat="1" applyFont="1" applyFill="1" applyBorder="1" applyAlignment="1">
      <alignment vertical="center"/>
    </xf>
    <xf numFmtId="189" fontId="27" fillId="0" borderId="0" xfId="33" applyNumberFormat="1" applyFont="1" applyBorder="1" applyAlignment="1">
      <alignment vertical="center"/>
    </xf>
    <xf numFmtId="189" fontId="27" fillId="0" borderId="0" xfId="33" applyNumberFormat="1" applyFont="1" applyBorder="1" applyAlignment="1">
      <alignment vertical="center"/>
    </xf>
    <xf numFmtId="189" fontId="27" fillId="0" borderId="0" xfId="33" applyNumberFormat="1" applyFont="1" applyBorder="1" applyAlignment="1" applyProtection="1">
      <alignment vertical="center"/>
      <protection/>
    </xf>
    <xf numFmtId="189" fontId="28" fillId="0" borderId="0" xfId="33" applyNumberFormat="1" applyFont="1" applyFill="1" applyBorder="1" applyAlignment="1" applyProtection="1">
      <alignment vertical="center"/>
      <protection/>
    </xf>
    <xf numFmtId="189" fontId="28" fillId="0" borderId="0" xfId="33" applyNumberFormat="1" applyFont="1" applyFill="1" applyBorder="1" applyAlignment="1" applyProtection="1">
      <alignment horizontal="right" vertical="center"/>
      <protection/>
    </xf>
    <xf numFmtId="189" fontId="28" fillId="0" borderId="0" xfId="33" applyNumberFormat="1" applyFont="1" applyFill="1" applyBorder="1" applyAlignment="1" applyProtection="1">
      <alignment vertical="center" wrapText="1"/>
      <protection/>
    </xf>
    <xf numFmtId="189" fontId="28" fillId="0" borderId="0" xfId="33" applyNumberFormat="1" applyFont="1" applyFill="1" applyBorder="1" applyAlignment="1" applyProtection="1">
      <alignment horizontal="right" vertical="center" wrapText="1"/>
      <protection/>
    </xf>
    <xf numFmtId="189" fontId="28" fillId="0" borderId="0" xfId="33" applyNumberFormat="1" applyFont="1" applyFill="1" applyBorder="1" applyAlignment="1" applyProtection="1">
      <alignment horizontal="right"/>
      <protection/>
    </xf>
    <xf numFmtId="189" fontId="27" fillId="0" borderId="0" xfId="33" applyNumberFormat="1" applyFont="1" applyBorder="1" applyAlignment="1" applyProtection="1">
      <alignment horizontal="right"/>
      <protection/>
    </xf>
    <xf numFmtId="189" fontId="27" fillId="0" borderId="0" xfId="33" applyNumberFormat="1" applyFont="1" applyBorder="1" applyAlignment="1">
      <alignment horizontal="right"/>
    </xf>
    <xf numFmtId="189" fontId="28" fillId="0" borderId="0" xfId="33" applyNumberFormat="1" applyFont="1" applyFill="1" applyBorder="1" applyAlignment="1">
      <alignment horizontal="right"/>
    </xf>
    <xf numFmtId="189" fontId="28" fillId="0" borderId="0" xfId="33" applyNumberFormat="1" applyFont="1" applyFill="1" applyBorder="1" applyAlignment="1" applyProtection="1">
      <alignment vertical="center"/>
      <protection/>
    </xf>
    <xf numFmtId="189" fontId="28" fillId="0" borderId="0" xfId="33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84" fillId="0" borderId="0" xfId="39" applyFont="1" applyFill="1">
      <alignment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Normal_Tables308-318" xfId="40"/>
    <cellStyle name="Normal_Tables319-322" xfId="41"/>
    <cellStyle name="Percent" xfId="42"/>
    <cellStyle name="Total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tabSelected="1" view="pageBreakPreview" zoomScale="90" zoomScaleSheetLayoutView="90" zoomScalePageLayoutView="0" workbookViewId="0" topLeftCell="A7">
      <pane xSplit="7575" topLeftCell="W1" activePane="topRight" state="split"/>
      <selection pane="topLeft" activeCell="A94" sqref="A94"/>
      <selection pane="topRight" activeCell="AD94" sqref="AD94"/>
    </sheetView>
  </sheetViews>
  <sheetFormatPr defaultColWidth="8.796875" defaultRowHeight="15"/>
  <cols>
    <col min="1" max="1" width="31.296875" style="6" customWidth="1"/>
    <col min="2" max="23" width="5.796875" style="6" customWidth="1"/>
    <col min="24" max="24" width="5.69921875" style="6" customWidth="1"/>
    <col min="25" max="28" width="5.796875" style="6" customWidth="1"/>
    <col min="29" max="29" width="6.3984375" style="6" customWidth="1"/>
    <col min="30" max="30" width="25.3984375" style="6" customWidth="1"/>
    <col min="31" max="16384" width="8.8984375" style="6" customWidth="1"/>
  </cols>
  <sheetData>
    <row r="1" spans="1:30" ht="21.75" customHeight="1">
      <c r="A1" s="63" t="s">
        <v>130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2"/>
      <c r="T1" s="3"/>
      <c r="U1" s="3"/>
      <c r="V1" s="3"/>
      <c r="W1" s="4"/>
      <c r="X1" s="3"/>
      <c r="Y1" s="3"/>
      <c r="Z1" s="5"/>
      <c r="AA1" s="3"/>
      <c r="AB1" s="3"/>
      <c r="AC1" s="3"/>
      <c r="AD1" s="10" t="s">
        <v>131</v>
      </c>
    </row>
    <row r="2" spans="1:30" ht="18" customHeight="1">
      <c r="A2" s="7" t="s">
        <v>221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T2" s="8"/>
      <c r="U2" s="8"/>
      <c r="V2" s="8"/>
      <c r="X2" s="8"/>
      <c r="Y2" s="9"/>
      <c r="AA2" s="9"/>
      <c r="AB2" s="9"/>
      <c r="AC2" s="9"/>
      <c r="AD2" s="10" t="s">
        <v>211</v>
      </c>
    </row>
    <row r="3" spans="1:30" ht="18" customHeight="1">
      <c r="A3" s="7" t="s">
        <v>145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8"/>
      <c r="U3" s="8"/>
      <c r="V3" s="8"/>
      <c r="W3" s="9"/>
      <c r="X3" s="8"/>
      <c r="Y3" s="11"/>
      <c r="AA3" s="9"/>
      <c r="AB3" s="9"/>
      <c r="AC3" s="9"/>
      <c r="AD3" s="10" t="s">
        <v>144</v>
      </c>
    </row>
    <row r="4" spans="1:30" ht="15.7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T4" s="8"/>
      <c r="U4" s="8"/>
      <c r="V4" s="8"/>
      <c r="W4" s="9"/>
      <c r="X4" s="9"/>
      <c r="Y4" s="9"/>
      <c r="Z4" s="13"/>
      <c r="AA4" s="9"/>
      <c r="AB4" s="9"/>
      <c r="AC4" s="9"/>
      <c r="AD4" s="14"/>
    </row>
    <row r="5" spans="20:30" ht="11.25" customHeight="1">
      <c r="T5" s="8"/>
      <c r="U5" s="8"/>
      <c r="V5" s="8"/>
      <c r="W5" s="9"/>
      <c r="X5" s="9"/>
      <c r="Y5" s="9"/>
      <c r="Z5" s="9"/>
      <c r="AA5" s="9"/>
      <c r="AB5" s="9"/>
      <c r="AC5" s="9"/>
      <c r="AD5" s="15"/>
    </row>
    <row r="6" spans="2:30" s="16" customFormat="1" ht="15">
      <c r="B6" s="68" t="s">
        <v>229</v>
      </c>
      <c r="C6" s="68" t="s">
        <v>226</v>
      </c>
      <c r="D6" s="68" t="s">
        <v>205</v>
      </c>
      <c r="E6" s="68" t="s">
        <v>196</v>
      </c>
      <c r="F6" s="68" t="s">
        <v>192</v>
      </c>
      <c r="G6" s="68" t="s">
        <v>176</v>
      </c>
      <c r="H6" s="68" t="s">
        <v>175</v>
      </c>
      <c r="I6" s="68" t="s">
        <v>171</v>
      </c>
      <c r="J6" s="68" t="s">
        <v>158</v>
      </c>
      <c r="K6" s="68" t="s">
        <v>159</v>
      </c>
      <c r="L6" s="68" t="s">
        <v>155</v>
      </c>
      <c r="M6" s="68" t="s">
        <v>133</v>
      </c>
      <c r="N6" s="17" t="s">
        <v>1</v>
      </c>
      <c r="O6" s="17" t="s">
        <v>2</v>
      </c>
      <c r="P6" s="17" t="s">
        <v>3</v>
      </c>
      <c r="Q6" s="17" t="s">
        <v>4</v>
      </c>
      <c r="R6" s="17" t="s">
        <v>5</v>
      </c>
      <c r="S6" s="17" t="s">
        <v>6</v>
      </c>
      <c r="T6" s="17" t="s">
        <v>7</v>
      </c>
      <c r="U6" s="17" t="s">
        <v>8</v>
      </c>
      <c r="V6" s="17" t="s">
        <v>9</v>
      </c>
      <c r="W6" s="17" t="s">
        <v>10</v>
      </c>
      <c r="X6" s="17" t="s">
        <v>11</v>
      </c>
      <c r="Y6" s="17" t="s">
        <v>12</v>
      </c>
      <c r="Z6" s="17" t="s">
        <v>13</v>
      </c>
      <c r="AA6" s="17" t="s">
        <v>14</v>
      </c>
      <c r="AB6" s="17" t="s">
        <v>15</v>
      </c>
      <c r="AC6" s="17" t="s">
        <v>16</v>
      </c>
      <c r="AD6" s="18"/>
    </row>
    <row r="7" spans="2:30" ht="15">
      <c r="B7" s="69" t="s">
        <v>230</v>
      </c>
      <c r="C7" s="69" t="s">
        <v>227</v>
      </c>
      <c r="D7" s="69" t="s">
        <v>206</v>
      </c>
      <c r="E7" s="69" t="s">
        <v>197</v>
      </c>
      <c r="F7" s="69" t="s">
        <v>193</v>
      </c>
      <c r="G7" s="69" t="s">
        <v>177</v>
      </c>
      <c r="H7" s="69" t="s">
        <v>178</v>
      </c>
      <c r="I7" s="69" t="s">
        <v>172</v>
      </c>
      <c r="J7" s="69" t="s">
        <v>160</v>
      </c>
      <c r="K7" s="69" t="s">
        <v>161</v>
      </c>
      <c r="L7" s="69" t="s">
        <v>156</v>
      </c>
      <c r="M7" s="69" t="s">
        <v>134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9" t="s">
        <v>29</v>
      </c>
      <c r="AA7" s="19" t="s">
        <v>30</v>
      </c>
      <c r="AB7" s="19" t="s">
        <v>31</v>
      </c>
      <c r="AC7" s="19" t="s">
        <v>32</v>
      </c>
      <c r="AD7" s="18"/>
    </row>
    <row r="8" spans="1:30" ht="3.75" customHeight="1">
      <c r="A8" s="2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20"/>
      <c r="O8" s="20"/>
      <c r="P8" s="20"/>
      <c r="Q8" s="20"/>
      <c r="R8" s="20"/>
      <c r="S8" s="21"/>
      <c r="T8" s="22"/>
      <c r="U8" s="21"/>
      <c r="V8" s="21"/>
      <c r="W8" s="23"/>
      <c r="X8" s="23"/>
      <c r="Y8" s="23"/>
      <c r="Z8" s="23"/>
      <c r="AA8" s="23"/>
      <c r="AB8" s="23"/>
      <c r="AC8" s="23"/>
      <c r="AD8" s="85"/>
    </row>
    <row r="9" spans="2:30" ht="3.75" customHeight="1">
      <c r="B9"/>
      <c r="C9"/>
      <c r="D9"/>
      <c r="E9"/>
      <c r="F9"/>
      <c r="G9"/>
      <c r="H9"/>
      <c r="I9"/>
      <c r="J9"/>
      <c r="K9"/>
      <c r="L9"/>
      <c r="M9"/>
      <c r="S9" s="24"/>
      <c r="T9" s="19"/>
      <c r="U9" s="24"/>
      <c r="V9" s="24"/>
      <c r="W9" s="25"/>
      <c r="X9" s="25"/>
      <c r="Y9" s="25"/>
      <c r="Z9" s="25"/>
      <c r="AA9" s="25"/>
      <c r="AB9" s="25"/>
      <c r="AC9" s="25"/>
      <c r="AD9" s="18"/>
    </row>
    <row r="10" spans="1:30" ht="19.5" customHeight="1">
      <c r="A10" s="26" t="s">
        <v>33</v>
      </c>
      <c r="B10" s="99">
        <f>B12+B50</f>
        <v>115006</v>
      </c>
      <c r="C10" s="99">
        <f>C12+C50</f>
        <v>120906</v>
      </c>
      <c r="D10" s="99">
        <f>D12+D50</f>
        <v>120057</v>
      </c>
      <c r="E10" s="99">
        <f aca="true" t="shared" si="0" ref="E10:J10">E12+E50</f>
        <v>116810</v>
      </c>
      <c r="F10" s="99">
        <f t="shared" si="0"/>
        <v>113618</v>
      </c>
      <c r="G10" s="99">
        <f t="shared" si="0"/>
        <v>108235</v>
      </c>
      <c r="H10" s="99">
        <f t="shared" si="0"/>
        <v>103471</v>
      </c>
      <c r="I10" s="99">
        <f t="shared" si="0"/>
        <v>96424</v>
      </c>
      <c r="J10" s="99">
        <f t="shared" si="0"/>
        <v>92128</v>
      </c>
      <c r="K10" s="99">
        <v>87141</v>
      </c>
      <c r="L10" s="99">
        <v>81894</v>
      </c>
      <c r="M10" s="99">
        <f>M12+M50</f>
        <v>77445</v>
      </c>
      <c r="N10" s="99">
        <f aca="true" t="shared" si="1" ref="N10:AC10">N12+N50</f>
        <v>69298</v>
      </c>
      <c r="O10" s="99">
        <f t="shared" si="1"/>
        <v>65616</v>
      </c>
      <c r="P10" s="99">
        <f t="shared" si="1"/>
        <v>62369</v>
      </c>
      <c r="Q10" s="99">
        <f t="shared" si="1"/>
        <v>56971</v>
      </c>
      <c r="R10" s="99">
        <f t="shared" si="1"/>
        <v>52686</v>
      </c>
      <c r="S10" s="99">
        <f t="shared" si="1"/>
        <v>46517</v>
      </c>
      <c r="T10" s="99">
        <f t="shared" si="1"/>
        <v>41423</v>
      </c>
      <c r="U10" s="99">
        <f t="shared" si="1"/>
        <v>30986</v>
      </c>
      <c r="V10" s="99">
        <f t="shared" si="1"/>
        <v>23579</v>
      </c>
      <c r="W10" s="99">
        <f t="shared" si="1"/>
        <v>19567</v>
      </c>
      <c r="X10" s="99">
        <f t="shared" si="1"/>
        <v>16848</v>
      </c>
      <c r="Y10" s="99">
        <f t="shared" si="1"/>
        <v>13988</v>
      </c>
      <c r="Z10" s="99">
        <f t="shared" si="1"/>
        <v>12311</v>
      </c>
      <c r="AA10" s="99">
        <f t="shared" si="1"/>
        <v>9558</v>
      </c>
      <c r="AB10" s="99">
        <f t="shared" si="1"/>
        <v>8286</v>
      </c>
      <c r="AC10" s="99">
        <f t="shared" si="1"/>
        <v>8096</v>
      </c>
      <c r="AD10" s="27" t="s">
        <v>34</v>
      </c>
    </row>
    <row r="11" spans="1:30" ht="4.5" customHeight="1">
      <c r="A11" s="26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27"/>
    </row>
    <row r="12" spans="1:30" ht="15" customHeight="1">
      <c r="A12" s="28" t="s">
        <v>223</v>
      </c>
      <c r="B12" s="101">
        <f>SUM(B13:B39)</f>
        <v>25062</v>
      </c>
      <c r="C12" s="101">
        <f>SUM(C13:C39)</f>
        <v>24578</v>
      </c>
      <c r="D12" s="101">
        <f>SUM(D13:D39)</f>
        <v>23812</v>
      </c>
      <c r="E12" s="101">
        <f>SUM(E13:E39)</f>
        <v>22295</v>
      </c>
      <c r="F12" s="101">
        <f>SUM(F13:F39)</f>
        <v>21953</v>
      </c>
      <c r="G12" s="101">
        <v>20826</v>
      </c>
      <c r="H12" s="101">
        <f>SUM(H13:H39)</f>
        <v>20100</v>
      </c>
      <c r="I12" s="101">
        <f>SUM(I13:I39)</f>
        <v>18898</v>
      </c>
      <c r="J12" s="101">
        <v>20950</v>
      </c>
      <c r="K12" s="101">
        <v>21215</v>
      </c>
      <c r="L12" s="101">
        <v>21069</v>
      </c>
      <c r="M12" s="101">
        <f>SUM(M13:M39)</f>
        <v>22458</v>
      </c>
      <c r="N12" s="101">
        <f>SUM(N13:N38)</f>
        <v>21714</v>
      </c>
      <c r="O12" s="101">
        <f>SUM(O13:O36)</f>
        <v>20701</v>
      </c>
      <c r="P12" s="101">
        <f>SUM(P13:P35)</f>
        <v>19998</v>
      </c>
      <c r="Q12" s="101">
        <f>SUM(Q13:Q34)</f>
        <v>19646</v>
      </c>
      <c r="R12" s="101">
        <f aca="true" t="shared" si="2" ref="R12:AC12">SUM(R13:R31)</f>
        <v>19317</v>
      </c>
      <c r="S12" s="101">
        <f t="shared" si="2"/>
        <v>18151</v>
      </c>
      <c r="T12" s="101">
        <f t="shared" si="2"/>
        <v>18073</v>
      </c>
      <c r="U12" s="101">
        <f t="shared" si="2"/>
        <v>12966</v>
      </c>
      <c r="V12" s="101">
        <f t="shared" si="2"/>
        <v>10538</v>
      </c>
      <c r="W12" s="101">
        <f t="shared" si="2"/>
        <v>10127</v>
      </c>
      <c r="X12" s="101">
        <f t="shared" si="2"/>
        <v>8201</v>
      </c>
      <c r="Y12" s="101">
        <f t="shared" si="2"/>
        <v>7438</v>
      </c>
      <c r="Z12" s="101">
        <f t="shared" si="2"/>
        <v>7182</v>
      </c>
      <c r="AA12" s="101">
        <f t="shared" si="2"/>
        <v>5289</v>
      </c>
      <c r="AB12" s="101">
        <f t="shared" si="2"/>
        <v>4746</v>
      </c>
      <c r="AC12" s="101">
        <f t="shared" si="2"/>
        <v>4767</v>
      </c>
      <c r="AD12" s="27" t="s">
        <v>212</v>
      </c>
    </row>
    <row r="13" spans="1:30" ht="15" customHeight="1">
      <c r="A13" s="30" t="s">
        <v>35</v>
      </c>
      <c r="B13" s="102">
        <v>1272</v>
      </c>
      <c r="C13" s="102">
        <v>1245</v>
      </c>
      <c r="D13" s="102">
        <v>1212</v>
      </c>
      <c r="E13" s="102">
        <v>1129</v>
      </c>
      <c r="F13" s="102">
        <v>975</v>
      </c>
      <c r="G13" s="102">
        <v>959</v>
      </c>
      <c r="H13" s="102">
        <v>828</v>
      </c>
      <c r="I13" s="102">
        <v>866</v>
      </c>
      <c r="J13" s="102">
        <v>1060</v>
      </c>
      <c r="K13" s="102">
        <v>1195</v>
      </c>
      <c r="L13" s="102">
        <v>1220</v>
      </c>
      <c r="M13" s="102">
        <v>1327</v>
      </c>
      <c r="N13" s="102">
        <v>1425</v>
      </c>
      <c r="O13" s="102">
        <v>1555</v>
      </c>
      <c r="P13" s="102">
        <v>1525</v>
      </c>
      <c r="Q13" s="102">
        <v>1428</v>
      </c>
      <c r="R13" s="102">
        <v>1439</v>
      </c>
      <c r="S13" s="103">
        <v>1396</v>
      </c>
      <c r="T13" s="103">
        <v>1148</v>
      </c>
      <c r="U13" s="103">
        <v>859</v>
      </c>
      <c r="V13" s="104">
        <v>806</v>
      </c>
      <c r="W13" s="105">
        <v>774</v>
      </c>
      <c r="X13" s="105">
        <v>797</v>
      </c>
      <c r="Y13" s="105">
        <v>737</v>
      </c>
      <c r="Z13" s="105">
        <v>713</v>
      </c>
      <c r="AA13" s="105">
        <v>754</v>
      </c>
      <c r="AB13" s="105">
        <v>641</v>
      </c>
      <c r="AC13" s="105">
        <v>501</v>
      </c>
      <c r="AD13" s="17" t="s">
        <v>36</v>
      </c>
    </row>
    <row r="14" spans="1:30" ht="15" customHeight="1">
      <c r="A14" s="30" t="s">
        <v>37</v>
      </c>
      <c r="B14" s="102">
        <v>1249</v>
      </c>
      <c r="C14" s="102">
        <v>1245</v>
      </c>
      <c r="D14" s="106">
        <v>989</v>
      </c>
      <c r="E14" s="106">
        <v>855</v>
      </c>
      <c r="F14" s="106">
        <v>900</v>
      </c>
      <c r="G14" s="106">
        <v>884</v>
      </c>
      <c r="H14" s="106">
        <v>818</v>
      </c>
      <c r="I14" s="106">
        <v>764</v>
      </c>
      <c r="J14" s="106">
        <v>737</v>
      </c>
      <c r="K14" s="106">
        <v>702</v>
      </c>
      <c r="L14" s="106">
        <v>780</v>
      </c>
      <c r="M14" s="106">
        <v>768</v>
      </c>
      <c r="N14" s="106">
        <v>884</v>
      </c>
      <c r="O14" s="106">
        <v>892</v>
      </c>
      <c r="P14" s="106">
        <v>848</v>
      </c>
      <c r="Q14" s="106">
        <v>881</v>
      </c>
      <c r="R14" s="106">
        <v>824</v>
      </c>
      <c r="S14" s="103">
        <v>672</v>
      </c>
      <c r="T14" s="103">
        <v>773</v>
      </c>
      <c r="U14" s="103">
        <v>660</v>
      </c>
      <c r="V14" s="104">
        <v>614</v>
      </c>
      <c r="W14" s="105">
        <v>595</v>
      </c>
      <c r="X14" s="105">
        <v>555</v>
      </c>
      <c r="Y14" s="105">
        <v>607</v>
      </c>
      <c r="Z14" s="105">
        <v>581</v>
      </c>
      <c r="AA14" s="105">
        <v>587</v>
      </c>
      <c r="AB14" s="105">
        <v>571</v>
      </c>
      <c r="AC14" s="105">
        <v>533</v>
      </c>
      <c r="AD14" s="17" t="s">
        <v>38</v>
      </c>
    </row>
    <row r="15" spans="1:30" ht="24.75" customHeight="1">
      <c r="A15" s="35" t="s">
        <v>39</v>
      </c>
      <c r="B15" s="107">
        <v>1479</v>
      </c>
      <c r="C15" s="107">
        <v>1563</v>
      </c>
      <c r="D15" s="108">
        <v>1919</v>
      </c>
      <c r="E15" s="108">
        <v>1924</v>
      </c>
      <c r="F15" s="108">
        <v>1843</v>
      </c>
      <c r="G15" s="108">
        <v>1705</v>
      </c>
      <c r="H15" s="108">
        <v>1653</v>
      </c>
      <c r="I15" s="108">
        <v>1825</v>
      </c>
      <c r="J15" s="108">
        <v>1743</v>
      </c>
      <c r="K15" s="108">
        <v>1741</v>
      </c>
      <c r="L15" s="108">
        <v>1727</v>
      </c>
      <c r="M15" s="108">
        <f>2005-305</f>
        <v>1700</v>
      </c>
      <c r="N15" s="108">
        <v>1541</v>
      </c>
      <c r="O15" s="108">
        <v>1633</v>
      </c>
      <c r="P15" s="108">
        <v>1690</v>
      </c>
      <c r="Q15" s="108">
        <v>1466</v>
      </c>
      <c r="R15" s="108">
        <v>1449</v>
      </c>
      <c r="S15" s="109">
        <f>1992-710</f>
        <v>1282</v>
      </c>
      <c r="T15" s="109">
        <v>1982</v>
      </c>
      <c r="U15" s="109">
        <f>1475-660</f>
        <v>815</v>
      </c>
      <c r="V15" s="110">
        <v>782</v>
      </c>
      <c r="W15" s="111">
        <v>842</v>
      </c>
      <c r="X15" s="111">
        <v>861</v>
      </c>
      <c r="Y15" s="111">
        <v>928</v>
      </c>
      <c r="Z15" s="111">
        <v>904</v>
      </c>
      <c r="AA15" s="112" t="s">
        <v>40</v>
      </c>
      <c r="AB15" s="112" t="s">
        <v>40</v>
      </c>
      <c r="AC15" s="112" t="s">
        <v>40</v>
      </c>
      <c r="AD15" s="36" t="s">
        <v>41</v>
      </c>
    </row>
    <row r="16" spans="1:30" ht="31.5" customHeight="1">
      <c r="A16" s="35" t="s">
        <v>42</v>
      </c>
      <c r="B16" s="113">
        <v>1045</v>
      </c>
      <c r="C16" s="113">
        <v>1015</v>
      </c>
      <c r="D16" s="113">
        <v>906</v>
      </c>
      <c r="E16" s="113">
        <v>786</v>
      </c>
      <c r="F16" s="113">
        <v>712</v>
      </c>
      <c r="G16" s="113">
        <v>664</v>
      </c>
      <c r="H16" s="113">
        <v>662</v>
      </c>
      <c r="I16" s="113">
        <v>681</v>
      </c>
      <c r="J16" s="113">
        <v>774</v>
      </c>
      <c r="K16" s="113">
        <v>774</v>
      </c>
      <c r="L16" s="113">
        <v>818</v>
      </c>
      <c r="M16" s="113">
        <v>849</v>
      </c>
      <c r="N16" s="113">
        <v>843</v>
      </c>
      <c r="O16" s="113">
        <v>820</v>
      </c>
      <c r="P16" s="113">
        <v>801</v>
      </c>
      <c r="Q16" s="113">
        <v>802</v>
      </c>
      <c r="R16" s="113">
        <v>818</v>
      </c>
      <c r="S16" s="109">
        <v>827</v>
      </c>
      <c r="T16" s="109">
        <v>855</v>
      </c>
      <c r="U16" s="109">
        <v>739</v>
      </c>
      <c r="V16" s="110">
        <v>710</v>
      </c>
      <c r="W16" s="111">
        <v>660</v>
      </c>
      <c r="X16" s="111">
        <v>715</v>
      </c>
      <c r="Y16" s="111">
        <v>718</v>
      </c>
      <c r="Z16" s="111">
        <v>712</v>
      </c>
      <c r="AA16" s="111">
        <v>628</v>
      </c>
      <c r="AB16" s="111">
        <v>607</v>
      </c>
      <c r="AC16" s="111">
        <v>563</v>
      </c>
      <c r="AD16" s="36" t="s">
        <v>43</v>
      </c>
    </row>
    <row r="17" spans="1:30" ht="15" customHeight="1">
      <c r="A17" s="30" t="s">
        <v>44</v>
      </c>
      <c r="B17" s="102">
        <v>2128</v>
      </c>
      <c r="C17" s="102">
        <v>2189</v>
      </c>
      <c r="D17" s="102">
        <v>2082</v>
      </c>
      <c r="E17" s="102">
        <v>2032</v>
      </c>
      <c r="F17" s="102">
        <v>1941</v>
      </c>
      <c r="G17" s="102">
        <v>1968</v>
      </c>
      <c r="H17" s="102">
        <v>1956</v>
      </c>
      <c r="I17" s="102">
        <v>1773</v>
      </c>
      <c r="J17" s="102">
        <v>2007</v>
      </c>
      <c r="K17" s="102">
        <v>2184</v>
      </c>
      <c r="L17" s="102">
        <v>2241</v>
      </c>
      <c r="M17" s="102">
        <f>1608+868</f>
        <v>2476</v>
      </c>
      <c r="N17" s="102">
        <f>1738+932</f>
        <v>2670</v>
      </c>
      <c r="O17" s="102">
        <f>1384+934</f>
        <v>2318</v>
      </c>
      <c r="P17" s="102">
        <f>1501+825</f>
        <v>2326</v>
      </c>
      <c r="Q17" s="102">
        <f>1577+808</f>
        <v>2385</v>
      </c>
      <c r="R17" s="102">
        <f>1668+803</f>
        <v>2471</v>
      </c>
      <c r="S17" s="103">
        <f>1688+743</f>
        <v>2431</v>
      </c>
      <c r="T17" s="103">
        <v>2433</v>
      </c>
      <c r="U17" s="103">
        <f>1467+515</f>
        <v>1982</v>
      </c>
      <c r="V17" s="103">
        <f>1493+370</f>
        <v>1863</v>
      </c>
      <c r="W17" s="105">
        <v>1452</v>
      </c>
      <c r="X17" s="105">
        <v>1453</v>
      </c>
      <c r="Y17" s="105">
        <v>1461</v>
      </c>
      <c r="Z17" s="105">
        <v>1348</v>
      </c>
      <c r="AA17" s="105">
        <v>913</v>
      </c>
      <c r="AB17" s="105">
        <v>737</v>
      </c>
      <c r="AC17" s="105">
        <v>1016</v>
      </c>
      <c r="AD17" s="17" t="s">
        <v>45</v>
      </c>
    </row>
    <row r="18" spans="1:30" ht="15" customHeight="1">
      <c r="A18" s="30" t="s">
        <v>46</v>
      </c>
      <c r="B18" s="102">
        <v>1644</v>
      </c>
      <c r="C18" s="102">
        <v>1457</v>
      </c>
      <c r="D18" s="102">
        <v>1353</v>
      </c>
      <c r="E18" s="102">
        <v>1282</v>
      </c>
      <c r="F18" s="102">
        <v>1148</v>
      </c>
      <c r="G18" s="102">
        <v>1271</v>
      </c>
      <c r="H18" s="102">
        <v>1307</v>
      </c>
      <c r="I18" s="102">
        <v>1140</v>
      </c>
      <c r="J18" s="102">
        <v>1380</v>
      </c>
      <c r="K18" s="102">
        <v>1394</v>
      </c>
      <c r="L18" s="102">
        <v>1350</v>
      </c>
      <c r="M18" s="102">
        <v>1391</v>
      </c>
      <c r="N18" s="102">
        <v>1502</v>
      </c>
      <c r="O18" s="102">
        <v>1443</v>
      </c>
      <c r="P18" s="102">
        <v>1440</v>
      </c>
      <c r="Q18" s="102">
        <v>1636</v>
      </c>
      <c r="R18" s="102">
        <v>1741</v>
      </c>
      <c r="S18" s="103">
        <v>1834</v>
      </c>
      <c r="T18" s="103">
        <v>1940</v>
      </c>
      <c r="U18" s="103">
        <v>1763</v>
      </c>
      <c r="V18" s="103">
        <v>1504</v>
      </c>
      <c r="W18" s="105">
        <v>1629</v>
      </c>
      <c r="X18" s="105">
        <v>1814</v>
      </c>
      <c r="Y18" s="105">
        <v>1527</v>
      </c>
      <c r="Z18" s="105">
        <v>1421</v>
      </c>
      <c r="AA18" s="105">
        <v>1176</v>
      </c>
      <c r="AB18" s="105">
        <v>940</v>
      </c>
      <c r="AC18" s="105">
        <v>1023</v>
      </c>
      <c r="AD18" s="17" t="s">
        <v>47</v>
      </c>
    </row>
    <row r="19" spans="1:30" ht="24.75" customHeight="1">
      <c r="A19" s="35" t="s">
        <v>48</v>
      </c>
      <c r="B19" s="108">
        <v>2551</v>
      </c>
      <c r="C19" s="108">
        <v>2234</v>
      </c>
      <c r="D19" s="108">
        <v>2281</v>
      </c>
      <c r="E19" s="108">
        <v>2150</v>
      </c>
      <c r="F19" s="108">
        <v>1965</v>
      </c>
      <c r="G19" s="108">
        <v>1817</v>
      </c>
      <c r="H19" s="108">
        <v>1747</v>
      </c>
      <c r="I19" s="108">
        <v>1678</v>
      </c>
      <c r="J19" s="108">
        <v>1949</v>
      </c>
      <c r="K19" s="108">
        <v>2053</v>
      </c>
      <c r="L19" s="108">
        <v>2014</v>
      </c>
      <c r="M19" s="108">
        <v>2061</v>
      </c>
      <c r="N19" s="108">
        <v>2040</v>
      </c>
      <c r="O19" s="108">
        <v>2119</v>
      </c>
      <c r="P19" s="108">
        <v>2060</v>
      </c>
      <c r="Q19" s="108">
        <v>2016</v>
      </c>
      <c r="R19" s="108">
        <v>2142</v>
      </c>
      <c r="S19" s="109">
        <v>2193</v>
      </c>
      <c r="T19" s="109">
        <v>2031</v>
      </c>
      <c r="U19" s="109">
        <v>1999</v>
      </c>
      <c r="V19" s="111">
        <v>1823</v>
      </c>
      <c r="W19" s="111">
        <v>1344</v>
      </c>
      <c r="X19" s="111">
        <v>1316</v>
      </c>
      <c r="Y19" s="111">
        <v>1371</v>
      </c>
      <c r="Z19" s="111">
        <v>1418</v>
      </c>
      <c r="AA19" s="111">
        <v>1102</v>
      </c>
      <c r="AB19" s="111">
        <v>1122</v>
      </c>
      <c r="AC19" s="111">
        <v>1003</v>
      </c>
      <c r="AD19" s="36" t="s">
        <v>49</v>
      </c>
    </row>
    <row r="20" spans="1:30" ht="24.75" customHeight="1">
      <c r="A20" s="35" t="s">
        <v>50</v>
      </c>
      <c r="B20" s="114" t="s">
        <v>40</v>
      </c>
      <c r="C20" s="114" t="s">
        <v>40</v>
      </c>
      <c r="D20" s="114" t="s">
        <v>40</v>
      </c>
      <c r="E20" s="114" t="s">
        <v>40</v>
      </c>
      <c r="F20" s="114" t="s">
        <v>40</v>
      </c>
      <c r="G20" s="114" t="s">
        <v>40</v>
      </c>
      <c r="H20" s="114" t="s">
        <v>40</v>
      </c>
      <c r="I20" s="114" t="s">
        <v>40</v>
      </c>
      <c r="J20" s="114" t="s">
        <v>40</v>
      </c>
      <c r="K20" s="114" t="s">
        <v>40</v>
      </c>
      <c r="L20" s="114" t="s">
        <v>40</v>
      </c>
      <c r="M20" s="114" t="s">
        <v>40</v>
      </c>
      <c r="N20" s="114" t="s">
        <v>40</v>
      </c>
      <c r="O20" s="113">
        <v>199</v>
      </c>
      <c r="P20" s="113">
        <v>182</v>
      </c>
      <c r="Q20" s="113">
        <v>157</v>
      </c>
      <c r="R20" s="113">
        <v>85</v>
      </c>
      <c r="S20" s="109">
        <v>76</v>
      </c>
      <c r="T20" s="109">
        <v>112</v>
      </c>
      <c r="U20" s="109">
        <v>119</v>
      </c>
      <c r="V20" s="110">
        <v>74</v>
      </c>
      <c r="W20" s="111">
        <v>77</v>
      </c>
      <c r="X20" s="111">
        <v>101</v>
      </c>
      <c r="Y20" s="111">
        <v>89</v>
      </c>
      <c r="Z20" s="111">
        <v>85</v>
      </c>
      <c r="AA20" s="111">
        <v>129</v>
      </c>
      <c r="AB20" s="111">
        <v>128</v>
      </c>
      <c r="AC20" s="111">
        <v>128</v>
      </c>
      <c r="AD20" s="37" t="s">
        <v>51</v>
      </c>
    </row>
    <row r="21" spans="1:30" ht="15" customHeight="1">
      <c r="A21" s="30" t="s">
        <v>52</v>
      </c>
      <c r="B21" s="106">
        <v>1237</v>
      </c>
      <c r="C21" s="106">
        <v>1058</v>
      </c>
      <c r="D21" s="106">
        <v>960</v>
      </c>
      <c r="E21" s="106">
        <v>748</v>
      </c>
      <c r="F21" s="106">
        <v>619</v>
      </c>
      <c r="G21" s="106">
        <v>566</v>
      </c>
      <c r="H21" s="106">
        <v>543</v>
      </c>
      <c r="I21" s="106">
        <v>571</v>
      </c>
      <c r="J21" s="106">
        <v>692</v>
      </c>
      <c r="K21" s="106">
        <v>689</v>
      </c>
      <c r="L21" s="106">
        <v>805</v>
      </c>
      <c r="M21" s="106">
        <v>846</v>
      </c>
      <c r="N21" s="106">
        <v>862</v>
      </c>
      <c r="O21" s="106">
        <v>821</v>
      </c>
      <c r="P21" s="106">
        <v>764</v>
      </c>
      <c r="Q21" s="106">
        <v>910</v>
      </c>
      <c r="R21" s="102">
        <v>1024</v>
      </c>
      <c r="S21" s="103">
        <v>973</v>
      </c>
      <c r="T21" s="103">
        <v>963</v>
      </c>
      <c r="U21" s="103">
        <v>860</v>
      </c>
      <c r="V21" s="104">
        <v>284</v>
      </c>
      <c r="W21" s="105">
        <v>754</v>
      </c>
      <c r="X21" s="105">
        <v>265</v>
      </c>
      <c r="Y21" s="115" t="s">
        <v>40</v>
      </c>
      <c r="Z21" s="115" t="s">
        <v>40</v>
      </c>
      <c r="AA21" s="115" t="s">
        <v>40</v>
      </c>
      <c r="AB21" s="115" t="s">
        <v>40</v>
      </c>
      <c r="AC21" s="115" t="s">
        <v>40</v>
      </c>
      <c r="AD21" s="17" t="s">
        <v>53</v>
      </c>
    </row>
    <row r="22" spans="1:30" ht="15" customHeight="1">
      <c r="A22" s="30" t="s">
        <v>54</v>
      </c>
      <c r="B22" s="106">
        <v>747</v>
      </c>
      <c r="C22" s="106">
        <v>742</v>
      </c>
      <c r="D22" s="106">
        <v>733</v>
      </c>
      <c r="E22" s="106">
        <v>683</v>
      </c>
      <c r="F22" s="106">
        <v>603</v>
      </c>
      <c r="G22" s="106">
        <v>548</v>
      </c>
      <c r="H22" s="106">
        <v>476</v>
      </c>
      <c r="I22" s="106">
        <v>448</v>
      </c>
      <c r="J22" s="106">
        <v>480</v>
      </c>
      <c r="K22" s="106">
        <v>492</v>
      </c>
      <c r="L22" s="106">
        <v>519</v>
      </c>
      <c r="M22" s="106">
        <v>541</v>
      </c>
      <c r="N22" s="106">
        <v>537</v>
      </c>
      <c r="O22" s="106">
        <v>560</v>
      </c>
      <c r="P22" s="106">
        <v>579</v>
      </c>
      <c r="Q22" s="106">
        <v>543</v>
      </c>
      <c r="R22" s="106">
        <v>627</v>
      </c>
      <c r="S22" s="103">
        <v>607</v>
      </c>
      <c r="T22" s="103">
        <v>464</v>
      </c>
      <c r="U22" s="103">
        <v>272</v>
      </c>
      <c r="V22" s="104">
        <v>298</v>
      </c>
      <c r="W22" s="105">
        <v>395</v>
      </c>
      <c r="X22" s="105">
        <v>324</v>
      </c>
      <c r="Y22" s="115" t="s">
        <v>40</v>
      </c>
      <c r="Z22" s="115" t="s">
        <v>40</v>
      </c>
      <c r="AA22" s="115" t="s">
        <v>40</v>
      </c>
      <c r="AB22" s="115" t="s">
        <v>40</v>
      </c>
      <c r="AC22" s="115" t="s">
        <v>40</v>
      </c>
      <c r="AD22" s="17" t="s">
        <v>55</v>
      </c>
    </row>
    <row r="23" spans="1:30" ht="15" customHeight="1">
      <c r="A23" s="30" t="s">
        <v>56</v>
      </c>
      <c r="B23" s="102">
        <v>986</v>
      </c>
      <c r="C23" s="102">
        <v>984</v>
      </c>
      <c r="D23" s="102">
        <v>959</v>
      </c>
      <c r="E23" s="102">
        <v>967</v>
      </c>
      <c r="F23" s="102">
        <v>940</v>
      </c>
      <c r="G23" s="102">
        <v>911</v>
      </c>
      <c r="H23" s="102">
        <v>917</v>
      </c>
      <c r="I23" s="102">
        <v>895</v>
      </c>
      <c r="J23" s="102">
        <v>1365</v>
      </c>
      <c r="K23" s="102">
        <v>1359</v>
      </c>
      <c r="L23" s="102">
        <v>1386</v>
      </c>
      <c r="M23" s="102">
        <v>1908</v>
      </c>
      <c r="N23" s="102">
        <v>1767</v>
      </c>
      <c r="O23" s="102">
        <v>1928</v>
      </c>
      <c r="P23" s="102">
        <v>1820</v>
      </c>
      <c r="Q23" s="102">
        <v>1495</v>
      </c>
      <c r="R23" s="102">
        <v>1482</v>
      </c>
      <c r="S23" s="103">
        <v>1094</v>
      </c>
      <c r="T23" s="103">
        <v>927</v>
      </c>
      <c r="U23" s="103">
        <v>801</v>
      </c>
      <c r="V23" s="104">
        <v>720</v>
      </c>
      <c r="W23" s="105">
        <v>659</v>
      </c>
      <c r="X23" s="115" t="s">
        <v>40</v>
      </c>
      <c r="Y23" s="115" t="s">
        <v>40</v>
      </c>
      <c r="Z23" s="115" t="s">
        <v>40</v>
      </c>
      <c r="AA23" s="115" t="s">
        <v>40</v>
      </c>
      <c r="AB23" s="115" t="s">
        <v>40</v>
      </c>
      <c r="AC23" s="115" t="s">
        <v>40</v>
      </c>
      <c r="AD23" s="17" t="s">
        <v>57</v>
      </c>
    </row>
    <row r="24" spans="1:30" ht="24.75" customHeight="1">
      <c r="A24" s="35" t="s">
        <v>58</v>
      </c>
      <c r="B24" s="113">
        <v>104</v>
      </c>
      <c r="C24" s="113">
        <v>187</v>
      </c>
      <c r="D24" s="113">
        <v>320</v>
      </c>
      <c r="E24" s="113">
        <v>426</v>
      </c>
      <c r="F24" s="113">
        <v>549</v>
      </c>
      <c r="G24" s="113">
        <v>511</v>
      </c>
      <c r="H24" s="113">
        <v>550</v>
      </c>
      <c r="I24" s="113">
        <v>497</v>
      </c>
      <c r="J24" s="113">
        <v>535</v>
      </c>
      <c r="K24" s="113">
        <v>560</v>
      </c>
      <c r="L24" s="113">
        <v>540</v>
      </c>
      <c r="M24" s="113">
        <v>695</v>
      </c>
      <c r="N24" s="113">
        <v>709</v>
      </c>
      <c r="O24" s="113">
        <v>742</v>
      </c>
      <c r="P24" s="113">
        <v>684</v>
      </c>
      <c r="Q24" s="113">
        <v>753</v>
      </c>
      <c r="R24" s="113">
        <v>735</v>
      </c>
      <c r="S24" s="109">
        <v>654</v>
      </c>
      <c r="T24" s="109">
        <v>615</v>
      </c>
      <c r="U24" s="109">
        <v>72</v>
      </c>
      <c r="V24" s="110">
        <f>67+188+1</f>
        <v>256</v>
      </c>
      <c r="W24" s="111">
        <v>334</v>
      </c>
      <c r="X24" s="112" t="s">
        <v>40</v>
      </c>
      <c r="Y24" s="112" t="s">
        <v>40</v>
      </c>
      <c r="Z24" s="112" t="s">
        <v>40</v>
      </c>
      <c r="AA24" s="112" t="s">
        <v>40</v>
      </c>
      <c r="AB24" s="112" t="s">
        <v>40</v>
      </c>
      <c r="AC24" s="112" t="s">
        <v>40</v>
      </c>
      <c r="AD24" s="36" t="s">
        <v>59</v>
      </c>
    </row>
    <row r="25" spans="1:30" ht="15" customHeight="1">
      <c r="A25" s="30" t="s">
        <v>60</v>
      </c>
      <c r="B25" s="106">
        <v>1292</v>
      </c>
      <c r="C25" s="106">
        <v>1137</v>
      </c>
      <c r="D25" s="106">
        <v>965</v>
      </c>
      <c r="E25" s="106">
        <v>928</v>
      </c>
      <c r="F25" s="106">
        <v>733</v>
      </c>
      <c r="G25" s="106">
        <v>551</v>
      </c>
      <c r="H25" s="106">
        <v>516</v>
      </c>
      <c r="I25" s="106">
        <v>507</v>
      </c>
      <c r="J25" s="106">
        <v>564</v>
      </c>
      <c r="K25" s="106">
        <v>606</v>
      </c>
      <c r="L25" s="106">
        <v>577</v>
      </c>
      <c r="M25" s="106">
        <v>641</v>
      </c>
      <c r="N25" s="106">
        <v>677</v>
      </c>
      <c r="O25" s="106">
        <v>740</v>
      </c>
      <c r="P25" s="106">
        <v>807</v>
      </c>
      <c r="Q25" s="106">
        <v>793</v>
      </c>
      <c r="R25" s="106">
        <v>795</v>
      </c>
      <c r="S25" s="103">
        <v>790</v>
      </c>
      <c r="T25" s="103">
        <v>900</v>
      </c>
      <c r="U25" s="105">
        <v>679</v>
      </c>
      <c r="V25" s="104">
        <v>456</v>
      </c>
      <c r="W25" s="105">
        <v>612</v>
      </c>
      <c r="X25" s="115" t="s">
        <v>40</v>
      </c>
      <c r="Y25" s="115" t="s">
        <v>40</v>
      </c>
      <c r="Z25" s="115" t="s">
        <v>40</v>
      </c>
      <c r="AA25" s="115" t="s">
        <v>40</v>
      </c>
      <c r="AB25" s="115" t="s">
        <v>40</v>
      </c>
      <c r="AC25" s="115" t="s">
        <v>40</v>
      </c>
      <c r="AD25" s="17" t="s">
        <v>61</v>
      </c>
    </row>
    <row r="26" spans="1:30" ht="15" customHeight="1">
      <c r="A26" s="30" t="s">
        <v>62</v>
      </c>
      <c r="B26" s="106">
        <v>625</v>
      </c>
      <c r="C26" s="106">
        <v>586</v>
      </c>
      <c r="D26" s="106">
        <v>496</v>
      </c>
      <c r="E26" s="106">
        <v>492</v>
      </c>
      <c r="F26" s="106">
        <v>487</v>
      </c>
      <c r="G26" s="106">
        <v>516</v>
      </c>
      <c r="H26" s="106">
        <v>542</v>
      </c>
      <c r="I26" s="106">
        <v>544</v>
      </c>
      <c r="J26" s="106">
        <v>558</v>
      </c>
      <c r="K26" s="106">
        <v>566</v>
      </c>
      <c r="L26" s="106">
        <v>549</v>
      </c>
      <c r="M26" s="106">
        <v>510</v>
      </c>
      <c r="N26" s="106">
        <v>525</v>
      </c>
      <c r="O26" s="106">
        <v>492</v>
      </c>
      <c r="P26" s="106">
        <v>505</v>
      </c>
      <c r="Q26" s="106">
        <v>581</v>
      </c>
      <c r="R26" s="106">
        <v>640</v>
      </c>
      <c r="S26" s="103">
        <v>670</v>
      </c>
      <c r="T26" s="103">
        <v>684</v>
      </c>
      <c r="U26" s="103">
        <v>485</v>
      </c>
      <c r="V26" s="104">
        <v>348</v>
      </c>
      <c r="W26" s="116" t="s">
        <v>40</v>
      </c>
      <c r="X26" s="117"/>
      <c r="Y26" s="117"/>
      <c r="Z26" s="117"/>
      <c r="AA26" s="117"/>
      <c r="AB26" s="117"/>
      <c r="AC26" s="117"/>
      <c r="AD26" s="17" t="s">
        <v>63</v>
      </c>
    </row>
    <row r="27" spans="1:30" ht="15" customHeight="1">
      <c r="A27" s="30" t="s">
        <v>203</v>
      </c>
      <c r="B27" s="114" t="s">
        <v>40</v>
      </c>
      <c r="C27" s="114" t="s">
        <v>40</v>
      </c>
      <c r="D27" s="114" t="s">
        <v>40</v>
      </c>
      <c r="E27" s="114" t="s">
        <v>40</v>
      </c>
      <c r="F27" s="102">
        <v>869</v>
      </c>
      <c r="G27" s="102">
        <v>600</v>
      </c>
      <c r="H27" s="102">
        <v>547</v>
      </c>
      <c r="I27" s="102">
        <v>516</v>
      </c>
      <c r="J27" s="102">
        <v>749</v>
      </c>
      <c r="K27" s="102">
        <v>674</v>
      </c>
      <c r="L27" s="102">
        <v>794</v>
      </c>
      <c r="M27" s="102">
        <v>843</v>
      </c>
      <c r="N27" s="102">
        <v>872</v>
      </c>
      <c r="O27" s="102">
        <v>934</v>
      </c>
      <c r="P27" s="102">
        <v>981</v>
      </c>
      <c r="Q27" s="102">
        <v>1064</v>
      </c>
      <c r="R27" s="102">
        <v>1228</v>
      </c>
      <c r="S27" s="103">
        <v>1068</v>
      </c>
      <c r="T27" s="103">
        <v>813</v>
      </c>
      <c r="U27" s="103">
        <v>627</v>
      </c>
      <c r="V27" s="118" t="s">
        <v>40</v>
      </c>
      <c r="W27" s="118" t="s">
        <v>40</v>
      </c>
      <c r="X27" s="118" t="s">
        <v>40</v>
      </c>
      <c r="Y27" s="118" t="s">
        <v>40</v>
      </c>
      <c r="Z27" s="118" t="s">
        <v>40</v>
      </c>
      <c r="AA27" s="118" t="s">
        <v>40</v>
      </c>
      <c r="AB27" s="118" t="s">
        <v>40</v>
      </c>
      <c r="AC27" s="118" t="s">
        <v>40</v>
      </c>
      <c r="AD27" s="40" t="s">
        <v>64</v>
      </c>
    </row>
    <row r="28" spans="1:30" ht="15" customHeight="1">
      <c r="A28" s="30" t="s">
        <v>65</v>
      </c>
      <c r="B28" s="106">
        <v>594</v>
      </c>
      <c r="C28" s="106">
        <v>589</v>
      </c>
      <c r="D28" s="106">
        <v>535</v>
      </c>
      <c r="E28" s="106">
        <v>474</v>
      </c>
      <c r="F28" s="106">
        <v>486</v>
      </c>
      <c r="G28" s="106">
        <v>489</v>
      </c>
      <c r="H28" s="106">
        <v>447</v>
      </c>
      <c r="I28" s="106">
        <v>421</v>
      </c>
      <c r="J28" s="106">
        <v>385</v>
      </c>
      <c r="K28" s="106">
        <v>363</v>
      </c>
      <c r="L28" s="106">
        <v>354</v>
      </c>
      <c r="M28" s="106">
        <v>362</v>
      </c>
      <c r="N28" s="106">
        <v>322</v>
      </c>
      <c r="O28" s="106">
        <v>337</v>
      </c>
      <c r="P28" s="106">
        <v>328</v>
      </c>
      <c r="Q28" s="106">
        <v>382</v>
      </c>
      <c r="R28" s="106">
        <v>335</v>
      </c>
      <c r="S28" s="103">
        <v>319</v>
      </c>
      <c r="T28" s="103">
        <v>282</v>
      </c>
      <c r="U28" s="103">
        <v>234</v>
      </c>
      <c r="V28" s="118" t="s">
        <v>40</v>
      </c>
      <c r="W28" s="118" t="s">
        <v>40</v>
      </c>
      <c r="X28" s="118" t="s">
        <v>40</v>
      </c>
      <c r="Y28" s="118" t="s">
        <v>40</v>
      </c>
      <c r="Z28" s="118" t="s">
        <v>40</v>
      </c>
      <c r="AA28" s="118" t="s">
        <v>40</v>
      </c>
      <c r="AB28" s="118" t="s">
        <v>40</v>
      </c>
      <c r="AC28" s="118" t="s">
        <v>40</v>
      </c>
      <c r="AD28" s="41" t="s">
        <v>66</v>
      </c>
    </row>
    <row r="29" spans="1:30" ht="15" customHeight="1">
      <c r="A29" s="30" t="s">
        <v>67</v>
      </c>
      <c r="B29" s="106">
        <v>1408</v>
      </c>
      <c r="C29" s="106">
        <v>1268</v>
      </c>
      <c r="D29" s="106">
        <v>1156</v>
      </c>
      <c r="E29" s="106">
        <v>998</v>
      </c>
      <c r="F29" s="106">
        <v>940</v>
      </c>
      <c r="G29" s="106">
        <v>983</v>
      </c>
      <c r="H29" s="106">
        <v>894</v>
      </c>
      <c r="I29" s="106">
        <v>770</v>
      </c>
      <c r="J29" s="106">
        <v>785</v>
      </c>
      <c r="K29" s="106">
        <v>779</v>
      </c>
      <c r="L29" s="106">
        <v>773</v>
      </c>
      <c r="M29" s="106">
        <v>714</v>
      </c>
      <c r="N29" s="106">
        <v>622</v>
      </c>
      <c r="O29" s="106">
        <v>527</v>
      </c>
      <c r="P29" s="106">
        <v>683</v>
      </c>
      <c r="Q29" s="106">
        <v>666</v>
      </c>
      <c r="R29" s="106">
        <v>799</v>
      </c>
      <c r="S29" s="103">
        <v>710</v>
      </c>
      <c r="T29" s="103">
        <v>725</v>
      </c>
      <c r="U29" s="118" t="s">
        <v>40</v>
      </c>
      <c r="V29" s="118" t="s">
        <v>40</v>
      </c>
      <c r="W29" s="118" t="s">
        <v>40</v>
      </c>
      <c r="X29" s="118" t="s">
        <v>40</v>
      </c>
      <c r="Y29" s="118" t="s">
        <v>40</v>
      </c>
      <c r="Z29" s="118" t="s">
        <v>40</v>
      </c>
      <c r="AA29" s="118" t="s">
        <v>40</v>
      </c>
      <c r="AB29" s="118" t="s">
        <v>40</v>
      </c>
      <c r="AC29" s="118" t="s">
        <v>40</v>
      </c>
      <c r="AD29" s="42" t="s">
        <v>68</v>
      </c>
    </row>
    <row r="30" spans="1:30" ht="15" customHeight="1">
      <c r="A30" s="30" t="s">
        <v>69</v>
      </c>
      <c r="B30" s="106">
        <v>533</v>
      </c>
      <c r="C30" s="106">
        <v>497</v>
      </c>
      <c r="D30" s="106">
        <v>421</v>
      </c>
      <c r="E30" s="106">
        <v>446</v>
      </c>
      <c r="F30" s="106">
        <v>433</v>
      </c>
      <c r="G30" s="106">
        <v>403</v>
      </c>
      <c r="H30" s="106">
        <v>396</v>
      </c>
      <c r="I30" s="106">
        <v>345</v>
      </c>
      <c r="J30" s="106">
        <v>352</v>
      </c>
      <c r="K30" s="106">
        <v>305</v>
      </c>
      <c r="L30" s="106">
        <v>286</v>
      </c>
      <c r="M30" s="106">
        <v>299</v>
      </c>
      <c r="N30" s="106">
        <v>306</v>
      </c>
      <c r="O30" s="106">
        <v>296</v>
      </c>
      <c r="P30" s="106">
        <v>254</v>
      </c>
      <c r="Q30" s="106">
        <v>246</v>
      </c>
      <c r="R30" s="106">
        <v>223</v>
      </c>
      <c r="S30" s="103">
        <v>205</v>
      </c>
      <c r="T30" s="103">
        <v>166</v>
      </c>
      <c r="U30" s="118" t="s">
        <v>40</v>
      </c>
      <c r="V30" s="118" t="s">
        <v>40</v>
      </c>
      <c r="W30" s="118" t="s">
        <v>40</v>
      </c>
      <c r="X30" s="118" t="s">
        <v>40</v>
      </c>
      <c r="Y30" s="118" t="s">
        <v>40</v>
      </c>
      <c r="Z30" s="118" t="s">
        <v>40</v>
      </c>
      <c r="AA30" s="118" t="s">
        <v>40</v>
      </c>
      <c r="AB30" s="118" t="s">
        <v>40</v>
      </c>
      <c r="AC30" s="118" t="s">
        <v>40</v>
      </c>
      <c r="AD30" s="42" t="s">
        <v>70</v>
      </c>
    </row>
    <row r="31" spans="1:30" ht="15" customHeight="1">
      <c r="A31" s="30" t="s">
        <v>71</v>
      </c>
      <c r="B31" s="102">
        <v>808</v>
      </c>
      <c r="C31" s="102">
        <v>717</v>
      </c>
      <c r="D31" s="102">
        <v>677</v>
      </c>
      <c r="E31" s="102">
        <v>602</v>
      </c>
      <c r="F31" s="106">
        <v>581</v>
      </c>
      <c r="G31" s="106">
        <v>468</v>
      </c>
      <c r="H31" s="106">
        <v>500</v>
      </c>
      <c r="I31" s="106">
        <v>448</v>
      </c>
      <c r="J31" s="106">
        <v>410</v>
      </c>
      <c r="K31" s="106">
        <v>435</v>
      </c>
      <c r="L31" s="106">
        <v>416</v>
      </c>
      <c r="M31" s="106">
        <v>425</v>
      </c>
      <c r="N31" s="106">
        <v>245</v>
      </c>
      <c r="O31" s="106">
        <v>189</v>
      </c>
      <c r="P31" s="106">
        <v>203</v>
      </c>
      <c r="Q31" s="106">
        <v>205</v>
      </c>
      <c r="R31" s="106">
        <v>460</v>
      </c>
      <c r="S31" s="103">
        <v>350</v>
      </c>
      <c r="T31" s="103">
        <v>260</v>
      </c>
      <c r="U31" s="118" t="s">
        <v>40</v>
      </c>
      <c r="V31" s="118" t="s">
        <v>40</v>
      </c>
      <c r="W31" s="118" t="s">
        <v>40</v>
      </c>
      <c r="X31" s="118" t="s">
        <v>40</v>
      </c>
      <c r="Y31" s="118" t="s">
        <v>40</v>
      </c>
      <c r="Z31" s="118" t="s">
        <v>40</v>
      </c>
      <c r="AA31" s="118" t="s">
        <v>40</v>
      </c>
      <c r="AB31" s="118" t="s">
        <v>40</v>
      </c>
      <c r="AC31" s="118" t="s">
        <v>40</v>
      </c>
      <c r="AD31" s="43" t="s">
        <v>72</v>
      </c>
    </row>
    <row r="32" spans="1:30" ht="15" customHeight="1">
      <c r="A32" s="30" t="s">
        <v>73</v>
      </c>
      <c r="B32" s="102">
        <v>0</v>
      </c>
      <c r="C32" s="102">
        <v>317</v>
      </c>
      <c r="D32" s="102">
        <v>349</v>
      </c>
      <c r="E32" s="102">
        <v>367</v>
      </c>
      <c r="F32" s="106">
        <v>405</v>
      </c>
      <c r="G32" s="106">
        <v>348</v>
      </c>
      <c r="H32" s="106">
        <v>389</v>
      </c>
      <c r="I32" s="106">
        <v>423</v>
      </c>
      <c r="J32" s="106">
        <v>485</v>
      </c>
      <c r="K32" s="106">
        <v>499</v>
      </c>
      <c r="L32" s="106">
        <v>477</v>
      </c>
      <c r="M32" s="106">
        <v>549</v>
      </c>
      <c r="N32" s="106">
        <v>624</v>
      </c>
      <c r="O32" s="106">
        <v>643</v>
      </c>
      <c r="P32" s="106">
        <v>604</v>
      </c>
      <c r="Q32" s="106">
        <v>512</v>
      </c>
      <c r="R32" s="118" t="s">
        <v>40</v>
      </c>
      <c r="S32" s="118" t="s">
        <v>40</v>
      </c>
      <c r="T32" s="118" t="s">
        <v>40</v>
      </c>
      <c r="U32" s="118" t="s">
        <v>40</v>
      </c>
      <c r="V32" s="118" t="s">
        <v>40</v>
      </c>
      <c r="W32" s="118" t="s">
        <v>40</v>
      </c>
      <c r="X32" s="118" t="s">
        <v>40</v>
      </c>
      <c r="Y32" s="118" t="s">
        <v>40</v>
      </c>
      <c r="Z32" s="118" t="s">
        <v>40</v>
      </c>
      <c r="AA32" s="118" t="s">
        <v>40</v>
      </c>
      <c r="AB32" s="118" t="s">
        <v>40</v>
      </c>
      <c r="AC32" s="118" t="s">
        <v>40</v>
      </c>
      <c r="AD32" s="43" t="s">
        <v>74</v>
      </c>
    </row>
    <row r="33" spans="1:30" ht="29.25" customHeight="1">
      <c r="A33" s="35" t="s">
        <v>75</v>
      </c>
      <c r="B33" s="102">
        <v>796</v>
      </c>
      <c r="C33" s="102">
        <v>674</v>
      </c>
      <c r="D33" s="102">
        <v>670</v>
      </c>
      <c r="E33" s="102">
        <v>538</v>
      </c>
      <c r="F33" s="119">
        <v>503</v>
      </c>
      <c r="G33" s="119">
        <v>443</v>
      </c>
      <c r="H33" s="119">
        <v>410</v>
      </c>
      <c r="I33" s="119">
        <v>409</v>
      </c>
      <c r="J33" s="119">
        <v>488</v>
      </c>
      <c r="K33" s="119">
        <v>552</v>
      </c>
      <c r="L33" s="119">
        <v>552</v>
      </c>
      <c r="M33" s="119">
        <v>644</v>
      </c>
      <c r="N33" s="119">
        <v>666</v>
      </c>
      <c r="O33" s="119">
        <v>574</v>
      </c>
      <c r="P33" s="119">
        <v>501</v>
      </c>
      <c r="Q33" s="119">
        <v>455</v>
      </c>
      <c r="R33" s="120" t="s">
        <v>40</v>
      </c>
      <c r="S33" s="120" t="s">
        <v>40</v>
      </c>
      <c r="T33" s="120" t="s">
        <v>40</v>
      </c>
      <c r="U33" s="120" t="s">
        <v>40</v>
      </c>
      <c r="V33" s="120" t="s">
        <v>40</v>
      </c>
      <c r="W33" s="120" t="s">
        <v>40</v>
      </c>
      <c r="X33" s="120" t="s">
        <v>40</v>
      </c>
      <c r="Y33" s="120" t="s">
        <v>40</v>
      </c>
      <c r="Z33" s="120" t="s">
        <v>40</v>
      </c>
      <c r="AA33" s="120" t="s">
        <v>40</v>
      </c>
      <c r="AB33" s="120" t="s">
        <v>40</v>
      </c>
      <c r="AC33" s="120" t="s">
        <v>40</v>
      </c>
      <c r="AD33" s="44" t="s">
        <v>76</v>
      </c>
    </row>
    <row r="34" spans="1:30" ht="15" customHeight="1">
      <c r="A34" s="30" t="s">
        <v>77</v>
      </c>
      <c r="B34" s="102">
        <v>691</v>
      </c>
      <c r="C34" s="102">
        <v>832</v>
      </c>
      <c r="D34" s="102">
        <v>821</v>
      </c>
      <c r="E34" s="102">
        <v>752</v>
      </c>
      <c r="F34" s="106">
        <v>777</v>
      </c>
      <c r="G34" s="106" t="s">
        <v>191</v>
      </c>
      <c r="H34" s="106">
        <v>783</v>
      </c>
      <c r="I34" s="106">
        <v>530</v>
      </c>
      <c r="J34" s="106">
        <v>442</v>
      </c>
      <c r="K34" s="106">
        <v>437</v>
      </c>
      <c r="L34" s="106">
        <v>407</v>
      </c>
      <c r="M34" s="106">
        <v>333</v>
      </c>
      <c r="N34" s="106">
        <v>316</v>
      </c>
      <c r="O34" s="106">
        <v>253</v>
      </c>
      <c r="P34" s="106">
        <v>220</v>
      </c>
      <c r="Q34" s="106">
        <f>224+46</f>
        <v>270</v>
      </c>
      <c r="R34" s="118" t="s">
        <v>40</v>
      </c>
      <c r="S34" s="118" t="s">
        <v>40</v>
      </c>
      <c r="T34" s="118" t="s">
        <v>40</v>
      </c>
      <c r="U34" s="118" t="s">
        <v>40</v>
      </c>
      <c r="V34" s="118" t="s">
        <v>40</v>
      </c>
      <c r="W34" s="118" t="s">
        <v>40</v>
      </c>
      <c r="X34" s="118" t="s">
        <v>40</v>
      </c>
      <c r="Y34" s="118" t="s">
        <v>40</v>
      </c>
      <c r="Z34" s="118" t="s">
        <v>40</v>
      </c>
      <c r="AA34" s="118" t="s">
        <v>40</v>
      </c>
      <c r="AB34" s="118" t="s">
        <v>40</v>
      </c>
      <c r="AC34" s="118" t="s">
        <v>40</v>
      </c>
      <c r="AD34" s="43" t="s">
        <v>78</v>
      </c>
    </row>
    <row r="35" spans="1:30" ht="15" customHeight="1">
      <c r="A35" s="30" t="s">
        <v>79</v>
      </c>
      <c r="B35" s="102">
        <v>558</v>
      </c>
      <c r="C35" s="102">
        <v>462</v>
      </c>
      <c r="D35" s="102">
        <v>425</v>
      </c>
      <c r="E35" s="102">
        <v>399</v>
      </c>
      <c r="F35" s="106">
        <v>389</v>
      </c>
      <c r="G35" s="106">
        <v>336</v>
      </c>
      <c r="H35" s="106">
        <v>315</v>
      </c>
      <c r="I35" s="106">
        <v>275</v>
      </c>
      <c r="J35" s="106">
        <v>265</v>
      </c>
      <c r="K35" s="106">
        <v>252</v>
      </c>
      <c r="L35" s="106">
        <v>229</v>
      </c>
      <c r="M35" s="106">
        <v>235</v>
      </c>
      <c r="N35" s="106">
        <v>206</v>
      </c>
      <c r="O35" s="106">
        <v>194</v>
      </c>
      <c r="P35" s="106">
        <v>193</v>
      </c>
      <c r="Q35" s="118" t="s">
        <v>40</v>
      </c>
      <c r="R35" s="118" t="s">
        <v>40</v>
      </c>
      <c r="S35" s="118" t="s">
        <v>40</v>
      </c>
      <c r="T35" s="118" t="s">
        <v>40</v>
      </c>
      <c r="U35" s="118" t="s">
        <v>40</v>
      </c>
      <c r="V35" s="118" t="s">
        <v>40</v>
      </c>
      <c r="W35" s="118" t="s">
        <v>40</v>
      </c>
      <c r="X35" s="118" t="s">
        <v>40</v>
      </c>
      <c r="Y35" s="118" t="s">
        <v>40</v>
      </c>
      <c r="Z35" s="118" t="s">
        <v>40</v>
      </c>
      <c r="AA35" s="118" t="s">
        <v>40</v>
      </c>
      <c r="AB35" s="118" t="s">
        <v>40</v>
      </c>
      <c r="AC35" s="118" t="s">
        <v>40</v>
      </c>
      <c r="AD35" s="43" t="s">
        <v>80</v>
      </c>
    </row>
    <row r="36" spans="1:30" ht="15" customHeight="1">
      <c r="A36" s="45" t="s">
        <v>81</v>
      </c>
      <c r="B36" s="102">
        <v>978</v>
      </c>
      <c r="C36" s="102">
        <v>1090</v>
      </c>
      <c r="D36" s="102">
        <v>1009</v>
      </c>
      <c r="E36" s="102">
        <v>1010</v>
      </c>
      <c r="F36" s="106">
        <v>968</v>
      </c>
      <c r="G36" s="106">
        <v>1021</v>
      </c>
      <c r="H36" s="106">
        <v>894</v>
      </c>
      <c r="I36" s="106">
        <v>853</v>
      </c>
      <c r="J36" s="106">
        <v>900</v>
      </c>
      <c r="K36" s="106">
        <v>877</v>
      </c>
      <c r="L36" s="106">
        <v>702</v>
      </c>
      <c r="M36" s="106">
        <v>676</v>
      </c>
      <c r="N36" s="106">
        <v>583</v>
      </c>
      <c r="O36" s="106">
        <v>492</v>
      </c>
      <c r="P36" s="118" t="s">
        <v>40</v>
      </c>
      <c r="Q36" s="118" t="s">
        <v>40</v>
      </c>
      <c r="R36" s="118" t="s">
        <v>40</v>
      </c>
      <c r="S36" s="118" t="s">
        <v>40</v>
      </c>
      <c r="T36" s="118" t="s">
        <v>40</v>
      </c>
      <c r="U36" s="118" t="s">
        <v>40</v>
      </c>
      <c r="V36" s="118" t="s">
        <v>40</v>
      </c>
      <c r="W36" s="118" t="s">
        <v>40</v>
      </c>
      <c r="X36" s="118" t="s">
        <v>40</v>
      </c>
      <c r="Y36" s="118" t="s">
        <v>40</v>
      </c>
      <c r="Z36" s="118" t="s">
        <v>40</v>
      </c>
      <c r="AA36" s="118" t="s">
        <v>40</v>
      </c>
      <c r="AB36" s="118" t="s">
        <v>40</v>
      </c>
      <c r="AC36" s="118" t="s">
        <v>40</v>
      </c>
      <c r="AD36" s="43" t="s">
        <v>82</v>
      </c>
    </row>
    <row r="37" spans="1:30" ht="27.75" customHeight="1">
      <c r="A37" s="45" t="s">
        <v>83</v>
      </c>
      <c r="B37" s="102">
        <v>785</v>
      </c>
      <c r="C37" s="102">
        <v>774</v>
      </c>
      <c r="D37" s="102">
        <v>744</v>
      </c>
      <c r="E37" s="102">
        <v>723</v>
      </c>
      <c r="F37" s="106">
        <v>750</v>
      </c>
      <c r="G37" s="106">
        <v>755</v>
      </c>
      <c r="H37" s="106">
        <v>815</v>
      </c>
      <c r="I37" s="106">
        <v>791</v>
      </c>
      <c r="J37" s="106">
        <v>783</v>
      </c>
      <c r="K37" s="106">
        <v>756</v>
      </c>
      <c r="L37" s="106">
        <v>637</v>
      </c>
      <c r="M37" s="106">
        <v>720</v>
      </c>
      <c r="N37" s="106">
        <v>684</v>
      </c>
      <c r="O37" s="118" t="s">
        <v>40</v>
      </c>
      <c r="P37" s="118" t="s">
        <v>40</v>
      </c>
      <c r="Q37" s="118" t="s">
        <v>40</v>
      </c>
      <c r="R37" s="118" t="s">
        <v>40</v>
      </c>
      <c r="S37" s="118" t="s">
        <v>40</v>
      </c>
      <c r="T37" s="118" t="s">
        <v>40</v>
      </c>
      <c r="U37" s="118" t="s">
        <v>40</v>
      </c>
      <c r="V37" s="118" t="s">
        <v>40</v>
      </c>
      <c r="W37" s="118" t="s">
        <v>40</v>
      </c>
      <c r="X37" s="118" t="s">
        <v>40</v>
      </c>
      <c r="Y37" s="118" t="s">
        <v>40</v>
      </c>
      <c r="Z37" s="118" t="s">
        <v>40</v>
      </c>
      <c r="AA37" s="118" t="s">
        <v>40</v>
      </c>
      <c r="AB37" s="118" t="s">
        <v>40</v>
      </c>
      <c r="AC37" s="118" t="s">
        <v>40</v>
      </c>
      <c r="AD37" s="43" t="s">
        <v>84</v>
      </c>
    </row>
    <row r="38" spans="1:30" ht="15" customHeight="1">
      <c r="A38" s="45" t="s">
        <v>85</v>
      </c>
      <c r="B38" s="102">
        <v>441</v>
      </c>
      <c r="C38" s="102">
        <v>584</v>
      </c>
      <c r="D38" s="102">
        <v>542</v>
      </c>
      <c r="E38" s="102">
        <v>486</v>
      </c>
      <c r="F38" s="106">
        <v>450</v>
      </c>
      <c r="G38" s="106">
        <v>390</v>
      </c>
      <c r="H38" s="106">
        <v>356</v>
      </c>
      <c r="I38" s="106">
        <v>321</v>
      </c>
      <c r="J38" s="106">
        <v>319</v>
      </c>
      <c r="K38" s="106">
        <v>341</v>
      </c>
      <c r="L38" s="106">
        <v>327</v>
      </c>
      <c r="M38" s="106">
        <v>323</v>
      </c>
      <c r="N38" s="106">
        <v>286</v>
      </c>
      <c r="O38" s="118" t="s">
        <v>40</v>
      </c>
      <c r="P38" s="118" t="s">
        <v>40</v>
      </c>
      <c r="Q38" s="118" t="s">
        <v>40</v>
      </c>
      <c r="R38" s="118" t="s">
        <v>40</v>
      </c>
      <c r="S38" s="118" t="s">
        <v>40</v>
      </c>
      <c r="T38" s="118" t="s">
        <v>40</v>
      </c>
      <c r="U38" s="118" t="s">
        <v>40</v>
      </c>
      <c r="V38" s="118" t="s">
        <v>40</v>
      </c>
      <c r="W38" s="118" t="s">
        <v>40</v>
      </c>
      <c r="X38" s="118" t="s">
        <v>40</v>
      </c>
      <c r="Y38" s="118" t="s">
        <v>40</v>
      </c>
      <c r="Z38" s="118" t="s">
        <v>40</v>
      </c>
      <c r="AA38" s="118" t="s">
        <v>40</v>
      </c>
      <c r="AB38" s="118" t="s">
        <v>40</v>
      </c>
      <c r="AC38" s="118" t="s">
        <v>40</v>
      </c>
      <c r="AD38" s="43" t="s">
        <v>86</v>
      </c>
    </row>
    <row r="39" spans="1:30" ht="15" customHeight="1">
      <c r="A39" s="45" t="s">
        <v>152</v>
      </c>
      <c r="B39" s="102">
        <v>1111</v>
      </c>
      <c r="C39" s="102">
        <v>1132</v>
      </c>
      <c r="D39" s="102">
        <v>1288</v>
      </c>
      <c r="E39" s="102">
        <v>1098</v>
      </c>
      <c r="F39" s="106">
        <v>987</v>
      </c>
      <c r="G39" s="106">
        <v>913</v>
      </c>
      <c r="H39" s="106">
        <v>839</v>
      </c>
      <c r="I39" s="106">
        <v>607</v>
      </c>
      <c r="J39" s="106">
        <v>743</v>
      </c>
      <c r="K39" s="106">
        <v>630</v>
      </c>
      <c r="L39" s="106">
        <v>589</v>
      </c>
      <c r="M39" s="106">
        <v>622</v>
      </c>
      <c r="N39" s="118" t="s">
        <v>40</v>
      </c>
      <c r="O39" s="118" t="s">
        <v>40</v>
      </c>
      <c r="P39" s="118" t="s">
        <v>40</v>
      </c>
      <c r="Q39" s="118" t="s">
        <v>40</v>
      </c>
      <c r="R39" s="118" t="s">
        <v>40</v>
      </c>
      <c r="S39" s="118" t="s">
        <v>40</v>
      </c>
      <c r="T39" s="118" t="s">
        <v>40</v>
      </c>
      <c r="U39" s="118" t="s">
        <v>40</v>
      </c>
      <c r="V39" s="118" t="s">
        <v>40</v>
      </c>
      <c r="W39" s="118" t="s">
        <v>40</v>
      </c>
      <c r="X39" s="118" t="s">
        <v>40</v>
      </c>
      <c r="Y39" s="118" t="s">
        <v>40</v>
      </c>
      <c r="Z39" s="118" t="s">
        <v>40</v>
      </c>
      <c r="AA39" s="118" t="s">
        <v>40</v>
      </c>
      <c r="AB39" s="118" t="s">
        <v>40</v>
      </c>
      <c r="AC39" s="118" t="s">
        <v>40</v>
      </c>
      <c r="AD39" s="72" t="s">
        <v>135</v>
      </c>
    </row>
    <row r="40" spans="1:30" ht="21.75" customHeight="1">
      <c r="A40" s="63" t="s">
        <v>130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/>
      <c r="O40" s="64"/>
      <c r="P40" s="122"/>
      <c r="Q40" s="122"/>
      <c r="R40" s="122"/>
      <c r="S40" s="122"/>
      <c r="T40" s="64"/>
      <c r="U40"/>
      <c r="V40" s="65"/>
      <c r="W40" s="66"/>
      <c r="X40" s="66"/>
      <c r="Y40" s="66"/>
      <c r="Z40" s="67"/>
      <c r="AA40" s="3"/>
      <c r="AB40" s="3"/>
      <c r="AC40" s="3"/>
      <c r="AD40" s="10" t="s">
        <v>131</v>
      </c>
    </row>
    <row r="41" spans="1:30" ht="18" customHeight="1">
      <c r="A41" s="7" t="s">
        <v>221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T41" s="8"/>
      <c r="U41" s="8"/>
      <c r="V41" s="8"/>
      <c r="X41" s="8"/>
      <c r="Y41" s="9"/>
      <c r="AA41" s="9"/>
      <c r="AB41" s="9"/>
      <c r="AC41" s="9"/>
      <c r="AD41" s="10" t="s">
        <v>211</v>
      </c>
    </row>
    <row r="42" spans="1:30" ht="18" customHeight="1">
      <c r="A42" s="7" t="s">
        <v>145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T42" s="8"/>
      <c r="U42" s="8"/>
      <c r="V42" s="8"/>
      <c r="W42" s="9"/>
      <c r="X42" s="8"/>
      <c r="Y42" s="11"/>
      <c r="AA42" s="9"/>
      <c r="AB42" s="9"/>
      <c r="AC42" s="9"/>
      <c r="AD42" s="10" t="s">
        <v>144</v>
      </c>
    </row>
    <row r="43" spans="1:30" ht="15.75" customHeight="1">
      <c r="A43" s="12" t="s">
        <v>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T43" s="8"/>
      <c r="U43" s="8"/>
      <c r="V43" s="8"/>
      <c r="W43" s="9"/>
      <c r="X43" s="9"/>
      <c r="Y43" s="9"/>
      <c r="Z43" s="13"/>
      <c r="AA43" s="9"/>
      <c r="AB43" s="9"/>
      <c r="AC43" s="9"/>
      <c r="AD43" s="14" t="s">
        <v>87</v>
      </c>
    </row>
    <row r="44" spans="1:30" ht="15.75" customHeight="1">
      <c r="A44" s="46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7"/>
      <c r="T44" s="47"/>
      <c r="U44" s="48"/>
      <c r="V44" s="48"/>
      <c r="W44" s="48"/>
      <c r="X44" s="48"/>
      <c r="Y44" s="49"/>
      <c r="Z44" s="50"/>
      <c r="AA44" s="51"/>
      <c r="AB44" s="39"/>
      <c r="AC44" s="39"/>
      <c r="AD44" s="51" t="s">
        <v>129</v>
      </c>
    </row>
    <row r="45" spans="1:30" ht="15" customHeight="1">
      <c r="A45" s="52"/>
      <c r="B45" s="68" t="s">
        <v>229</v>
      </c>
      <c r="C45" s="68" t="s">
        <v>226</v>
      </c>
      <c r="D45" s="68" t="s">
        <v>205</v>
      </c>
      <c r="E45" s="68" t="s">
        <v>196</v>
      </c>
      <c r="F45" s="68" t="s">
        <v>192</v>
      </c>
      <c r="G45" s="68" t="s">
        <v>176</v>
      </c>
      <c r="H45" s="68" t="s">
        <v>175</v>
      </c>
      <c r="I45" s="68" t="s">
        <v>171</v>
      </c>
      <c r="J45" s="68" t="s">
        <v>158</v>
      </c>
      <c r="K45" s="68" t="s">
        <v>159</v>
      </c>
      <c r="L45" s="68" t="s">
        <v>155</v>
      </c>
      <c r="M45" s="68" t="s">
        <v>133</v>
      </c>
      <c r="N45" s="17" t="s">
        <v>1</v>
      </c>
      <c r="O45" s="17" t="s">
        <v>2</v>
      </c>
      <c r="P45" s="17" t="s">
        <v>3</v>
      </c>
      <c r="Q45" s="17" t="s">
        <v>4</v>
      </c>
      <c r="R45" s="17" t="s">
        <v>5</v>
      </c>
      <c r="S45" s="17" t="s">
        <v>6</v>
      </c>
      <c r="T45" s="17" t="s">
        <v>7</v>
      </c>
      <c r="U45" s="17" t="s">
        <v>8</v>
      </c>
      <c r="V45" s="17" t="s">
        <v>9</v>
      </c>
      <c r="W45" s="17" t="s">
        <v>10</v>
      </c>
      <c r="X45" s="17" t="s">
        <v>11</v>
      </c>
      <c r="Y45" s="17" t="s">
        <v>12</v>
      </c>
      <c r="Z45" s="17" t="s">
        <v>13</v>
      </c>
      <c r="AA45" s="17" t="s">
        <v>14</v>
      </c>
      <c r="AB45" s="17" t="s">
        <v>15</v>
      </c>
      <c r="AC45" s="17" t="s">
        <v>16</v>
      </c>
      <c r="AD45" s="43"/>
    </row>
    <row r="46" spans="1:30" ht="15" customHeight="1">
      <c r="A46" s="53"/>
      <c r="B46" s="69" t="s">
        <v>230</v>
      </c>
      <c r="C46" s="69" t="s">
        <v>227</v>
      </c>
      <c r="D46" s="69" t="s">
        <v>206</v>
      </c>
      <c r="E46" s="69" t="s">
        <v>197</v>
      </c>
      <c r="F46" s="69" t="s">
        <v>193</v>
      </c>
      <c r="G46" s="69" t="s">
        <v>177</v>
      </c>
      <c r="H46" s="69" t="s">
        <v>178</v>
      </c>
      <c r="I46" s="69" t="s">
        <v>172</v>
      </c>
      <c r="J46" s="69" t="s">
        <v>160</v>
      </c>
      <c r="K46" s="69" t="s">
        <v>161</v>
      </c>
      <c r="L46" s="69" t="s">
        <v>156</v>
      </c>
      <c r="M46" s="69" t="s">
        <v>134</v>
      </c>
      <c r="N46" s="19" t="s">
        <v>17</v>
      </c>
      <c r="O46" s="19" t="s">
        <v>18</v>
      </c>
      <c r="P46" s="19" t="s">
        <v>19</v>
      </c>
      <c r="Q46" s="19" t="s">
        <v>20</v>
      </c>
      <c r="R46" s="19" t="s">
        <v>21</v>
      </c>
      <c r="S46" s="19" t="s">
        <v>22</v>
      </c>
      <c r="T46" s="19" t="s">
        <v>23</v>
      </c>
      <c r="U46" s="19" t="s">
        <v>24</v>
      </c>
      <c r="V46" s="19" t="s">
        <v>25</v>
      </c>
      <c r="W46" s="19" t="s">
        <v>26</v>
      </c>
      <c r="X46" s="19" t="s">
        <v>27</v>
      </c>
      <c r="Y46" s="19" t="s">
        <v>28</v>
      </c>
      <c r="Z46" s="19" t="s">
        <v>29</v>
      </c>
      <c r="AA46" s="19" t="s">
        <v>30</v>
      </c>
      <c r="AB46" s="19" t="s">
        <v>31</v>
      </c>
      <c r="AC46" s="19" t="s">
        <v>32</v>
      </c>
      <c r="AD46" s="43"/>
    </row>
    <row r="47" spans="1:30" ht="4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20"/>
    </row>
    <row r="48" spans="1:30" ht="4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57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3"/>
    </row>
    <row r="49" spans="2:29" ht="7.5" customHeight="1">
      <c r="B49"/>
      <c r="C49"/>
      <c r="D49"/>
      <c r="E49"/>
      <c r="F49"/>
      <c r="G49"/>
      <c r="H49"/>
      <c r="I49"/>
      <c r="J49"/>
      <c r="K49"/>
      <c r="L49"/>
      <c r="M49"/>
      <c r="S49" s="57"/>
      <c r="T49" s="57"/>
      <c r="U49" s="57"/>
      <c r="V49" s="57"/>
      <c r="W49" s="34"/>
      <c r="X49" s="34"/>
      <c r="Y49" s="34"/>
      <c r="Z49" s="34"/>
      <c r="AA49" s="34"/>
      <c r="AB49" s="34"/>
      <c r="AC49" s="34"/>
    </row>
    <row r="50" spans="1:30" ht="15" customHeight="1">
      <c r="A50" s="28" t="s">
        <v>147</v>
      </c>
      <c r="B50" s="29">
        <f>SUM(B51:B90)</f>
        <v>89944</v>
      </c>
      <c r="C50" s="29">
        <f>SUM(C51:C90)</f>
        <v>96328</v>
      </c>
      <c r="D50" s="29">
        <f>SUM(D51:D90)</f>
        <v>96245</v>
      </c>
      <c r="E50" s="29">
        <f>SUM(E51:E89)</f>
        <v>94515</v>
      </c>
      <c r="F50" s="29">
        <f>SUM(F51:F88)</f>
        <v>91665</v>
      </c>
      <c r="G50" s="29">
        <f>SUM(G51:G87)</f>
        <v>87409</v>
      </c>
      <c r="H50" s="29">
        <f aca="true" t="shared" si="3" ref="H50:M50">SUM(H51:H87)</f>
        <v>83371</v>
      </c>
      <c r="I50" s="29">
        <f t="shared" si="3"/>
        <v>77526</v>
      </c>
      <c r="J50" s="29">
        <f t="shared" si="3"/>
        <v>71178</v>
      </c>
      <c r="K50" s="29">
        <f t="shared" si="3"/>
        <v>65926</v>
      </c>
      <c r="L50" s="29">
        <f t="shared" si="3"/>
        <v>60825</v>
      </c>
      <c r="M50" s="29">
        <f t="shared" si="3"/>
        <v>54987</v>
      </c>
      <c r="N50" s="29">
        <f aca="true" t="shared" si="4" ref="N50:Z50">SUM(N51:N74)</f>
        <v>47584</v>
      </c>
      <c r="O50" s="29">
        <f t="shared" si="4"/>
        <v>44915</v>
      </c>
      <c r="P50" s="29">
        <f>SUM(P51:P78)</f>
        <v>42371</v>
      </c>
      <c r="Q50" s="29">
        <f t="shared" si="4"/>
        <v>37325</v>
      </c>
      <c r="R50" s="29">
        <f t="shared" si="4"/>
        <v>33369</v>
      </c>
      <c r="S50" s="29">
        <f t="shared" si="4"/>
        <v>28366</v>
      </c>
      <c r="T50" s="29">
        <f t="shared" si="4"/>
        <v>23350</v>
      </c>
      <c r="U50" s="29">
        <f t="shared" si="4"/>
        <v>18020</v>
      </c>
      <c r="V50" s="29">
        <f t="shared" si="4"/>
        <v>13041</v>
      </c>
      <c r="W50" s="29">
        <f t="shared" si="4"/>
        <v>9440</v>
      </c>
      <c r="X50" s="29">
        <f t="shared" si="4"/>
        <v>8647</v>
      </c>
      <c r="Y50" s="29">
        <f t="shared" si="4"/>
        <v>6550</v>
      </c>
      <c r="Z50" s="29">
        <f t="shared" si="4"/>
        <v>5129</v>
      </c>
      <c r="AA50" s="29">
        <f>SUM(AA51:AA74)</f>
        <v>4269</v>
      </c>
      <c r="AB50" s="29">
        <f>SUM(AB51:AB74)</f>
        <v>3540</v>
      </c>
      <c r="AC50" s="29">
        <f>SUM(AC51:AC74)</f>
        <v>3329</v>
      </c>
      <c r="AD50" s="27" t="s">
        <v>146</v>
      </c>
    </row>
    <row r="51" spans="1:30" ht="15" customHeight="1">
      <c r="A51" s="30" t="s">
        <v>89</v>
      </c>
      <c r="B51" s="71">
        <v>1918</v>
      </c>
      <c r="C51" s="71">
        <v>1954</v>
      </c>
      <c r="D51" s="71">
        <v>1911</v>
      </c>
      <c r="E51" s="71">
        <v>1884</v>
      </c>
      <c r="F51" s="71">
        <v>1903</v>
      </c>
      <c r="G51" s="71">
        <v>1951</v>
      </c>
      <c r="H51" s="71">
        <v>1947</v>
      </c>
      <c r="I51" s="71">
        <v>1848</v>
      </c>
      <c r="J51" s="71">
        <v>1689</v>
      </c>
      <c r="K51" s="71">
        <v>1513</v>
      </c>
      <c r="L51" s="71">
        <v>1482</v>
      </c>
      <c r="M51" s="71">
        <v>1449</v>
      </c>
      <c r="N51" s="31">
        <v>1470</v>
      </c>
      <c r="O51" s="31">
        <v>1405</v>
      </c>
      <c r="P51" s="31">
        <v>1351</v>
      </c>
      <c r="Q51" s="31">
        <v>1293</v>
      </c>
      <c r="R51" s="31">
        <v>1274</v>
      </c>
      <c r="S51" s="32">
        <v>1149</v>
      </c>
      <c r="T51" s="32">
        <v>1064</v>
      </c>
      <c r="U51" s="32">
        <v>1008</v>
      </c>
      <c r="V51" s="33">
        <v>985</v>
      </c>
      <c r="W51" s="34">
        <v>903</v>
      </c>
      <c r="X51" s="34">
        <v>920</v>
      </c>
      <c r="Y51" s="34">
        <v>814</v>
      </c>
      <c r="Z51" s="34">
        <v>663</v>
      </c>
      <c r="AA51" s="34">
        <v>644</v>
      </c>
      <c r="AB51" s="34">
        <v>640</v>
      </c>
      <c r="AC51" s="34">
        <v>654</v>
      </c>
      <c r="AD51" s="17" t="s">
        <v>90</v>
      </c>
    </row>
    <row r="52" spans="1:30" ht="15" customHeight="1">
      <c r="A52" s="30" t="s">
        <v>91</v>
      </c>
      <c r="B52" s="71">
        <v>717</v>
      </c>
      <c r="C52" s="71">
        <v>695</v>
      </c>
      <c r="D52" s="71">
        <v>707</v>
      </c>
      <c r="E52" s="71">
        <v>691</v>
      </c>
      <c r="F52" s="71">
        <v>665</v>
      </c>
      <c r="G52" s="71">
        <v>636</v>
      </c>
      <c r="H52" s="71">
        <v>661</v>
      </c>
      <c r="I52" s="71">
        <v>661</v>
      </c>
      <c r="J52" s="71">
        <v>657</v>
      </c>
      <c r="K52" s="71">
        <v>635</v>
      </c>
      <c r="L52" s="71">
        <v>621</v>
      </c>
      <c r="M52" s="71">
        <v>586</v>
      </c>
      <c r="N52" s="31">
        <v>546</v>
      </c>
      <c r="O52" s="31">
        <v>536</v>
      </c>
      <c r="P52" s="31">
        <v>473</v>
      </c>
      <c r="Q52" s="30">
        <v>494</v>
      </c>
      <c r="R52" s="31">
        <v>498</v>
      </c>
      <c r="S52" s="32">
        <v>543</v>
      </c>
      <c r="T52" s="32">
        <v>511</v>
      </c>
      <c r="U52" s="32">
        <v>577</v>
      </c>
      <c r="V52" s="33">
        <v>570</v>
      </c>
      <c r="W52" s="34">
        <f>204+344</f>
        <v>548</v>
      </c>
      <c r="X52" s="34">
        <v>532</v>
      </c>
      <c r="Y52" s="34">
        <v>470</v>
      </c>
      <c r="Z52" s="34">
        <v>480</v>
      </c>
      <c r="AA52" s="34">
        <v>422</v>
      </c>
      <c r="AB52" s="34">
        <v>386</v>
      </c>
      <c r="AC52" s="34">
        <v>388</v>
      </c>
      <c r="AD52" s="17" t="s">
        <v>92</v>
      </c>
    </row>
    <row r="53" spans="1:30" ht="15" customHeight="1">
      <c r="A53" s="30" t="s">
        <v>93</v>
      </c>
      <c r="B53" s="71">
        <v>3571</v>
      </c>
      <c r="C53" s="71">
        <v>3496</v>
      </c>
      <c r="D53" s="71">
        <v>3358</v>
      </c>
      <c r="E53" s="71">
        <v>3104</v>
      </c>
      <c r="F53" s="71">
        <v>3014</v>
      </c>
      <c r="G53" s="71">
        <v>2698</v>
      </c>
      <c r="H53" s="71">
        <v>2578</v>
      </c>
      <c r="I53" s="71">
        <v>2299</v>
      </c>
      <c r="J53" s="71">
        <v>2098</v>
      </c>
      <c r="K53" s="71">
        <v>1935</v>
      </c>
      <c r="L53" s="71">
        <v>1777</v>
      </c>
      <c r="M53" s="71">
        <v>1672</v>
      </c>
      <c r="N53" s="31">
        <v>1568</v>
      </c>
      <c r="O53" s="31">
        <v>1568</v>
      </c>
      <c r="P53" s="31">
        <v>1463</v>
      </c>
      <c r="Q53" s="31">
        <v>1251</v>
      </c>
      <c r="R53" s="31">
        <v>980</v>
      </c>
      <c r="S53" s="32">
        <v>733</v>
      </c>
      <c r="T53" s="32">
        <v>622</v>
      </c>
      <c r="U53" s="32">
        <v>590</v>
      </c>
      <c r="V53" s="33">
        <v>580</v>
      </c>
      <c r="W53" s="34">
        <v>521</v>
      </c>
      <c r="X53" s="34">
        <v>453</v>
      </c>
      <c r="Y53" s="34">
        <v>385</v>
      </c>
      <c r="Z53" s="34">
        <v>360</v>
      </c>
      <c r="AA53" s="34">
        <v>305</v>
      </c>
      <c r="AB53" s="34">
        <v>287</v>
      </c>
      <c r="AC53" s="34">
        <v>311</v>
      </c>
      <c r="AD53" s="17" t="s">
        <v>214</v>
      </c>
    </row>
    <row r="54" spans="1:30" ht="15" customHeight="1">
      <c r="A54" s="30" t="s">
        <v>94</v>
      </c>
      <c r="B54" s="71">
        <v>2670</v>
      </c>
      <c r="C54" s="71">
        <v>2628</v>
      </c>
      <c r="D54" s="71">
        <v>2558</v>
      </c>
      <c r="E54" s="71">
        <v>2487</v>
      </c>
      <c r="F54" s="71">
        <v>2377</v>
      </c>
      <c r="G54" s="71">
        <v>2312</v>
      </c>
      <c r="H54" s="71">
        <v>2396</v>
      </c>
      <c r="I54" s="71">
        <v>2139</v>
      </c>
      <c r="J54" s="71">
        <v>2053</v>
      </c>
      <c r="K54" s="71">
        <v>2059</v>
      </c>
      <c r="L54" s="71">
        <v>1946</v>
      </c>
      <c r="M54" s="71">
        <v>1993</v>
      </c>
      <c r="N54" s="31">
        <v>1879</v>
      </c>
      <c r="O54" s="31">
        <v>1631</v>
      </c>
      <c r="P54" s="31">
        <v>1451</v>
      </c>
      <c r="Q54" s="31">
        <v>1164</v>
      </c>
      <c r="R54" s="31">
        <v>892</v>
      </c>
      <c r="S54" s="32">
        <v>755</v>
      </c>
      <c r="T54" s="32">
        <v>620</v>
      </c>
      <c r="U54" s="32">
        <v>607</v>
      </c>
      <c r="V54" s="33">
        <v>553</v>
      </c>
      <c r="W54" s="34">
        <v>483</v>
      </c>
      <c r="X54" s="34">
        <v>431</v>
      </c>
      <c r="Y54" s="34">
        <v>367</v>
      </c>
      <c r="Z54" s="34">
        <v>333</v>
      </c>
      <c r="AA54" s="34">
        <v>344</v>
      </c>
      <c r="AB54" s="34">
        <v>350</v>
      </c>
      <c r="AC54" s="34">
        <v>359</v>
      </c>
      <c r="AD54" s="17" t="s">
        <v>95</v>
      </c>
    </row>
    <row r="55" spans="1:30" ht="15" customHeight="1">
      <c r="A55" s="30" t="s">
        <v>96</v>
      </c>
      <c r="B55" s="71">
        <v>3514</v>
      </c>
      <c r="C55" s="71">
        <v>3397</v>
      </c>
      <c r="D55" s="71">
        <f>2653+796</f>
        <v>3449</v>
      </c>
      <c r="E55" s="71">
        <f>2655+833</f>
        <v>3488</v>
      </c>
      <c r="F55" s="71">
        <f>2681+866</f>
        <v>3547</v>
      </c>
      <c r="G55" s="71">
        <v>3615</v>
      </c>
      <c r="H55" s="71">
        <v>3608</v>
      </c>
      <c r="I55" s="71">
        <v>3630</v>
      </c>
      <c r="J55" s="71">
        <v>3447</v>
      </c>
      <c r="K55" s="71">
        <v>3242</v>
      </c>
      <c r="L55" s="71">
        <v>2967</v>
      </c>
      <c r="M55" s="71">
        <v>2772</v>
      </c>
      <c r="N55" s="31">
        <v>2835</v>
      </c>
      <c r="O55" s="31">
        <v>2501</v>
      </c>
      <c r="P55" s="31">
        <v>2290</v>
      </c>
      <c r="Q55" s="31">
        <v>1570</v>
      </c>
      <c r="R55" s="31">
        <v>1240</v>
      </c>
      <c r="S55" s="32">
        <v>1233</v>
      </c>
      <c r="T55" s="32">
        <v>964</v>
      </c>
      <c r="U55" s="32">
        <v>762</v>
      </c>
      <c r="V55" s="33">
        <v>475</v>
      </c>
      <c r="W55" s="34">
        <v>392</v>
      </c>
      <c r="X55" s="34">
        <v>288</v>
      </c>
      <c r="Y55" s="34">
        <v>234</v>
      </c>
      <c r="Z55" s="34">
        <v>213</v>
      </c>
      <c r="AA55" s="34">
        <v>189</v>
      </c>
      <c r="AB55" s="34">
        <v>213</v>
      </c>
      <c r="AC55" s="34">
        <v>203</v>
      </c>
      <c r="AD55" s="17" t="s">
        <v>97</v>
      </c>
    </row>
    <row r="56" spans="1:30" ht="15" customHeight="1">
      <c r="A56" s="30" t="s">
        <v>98</v>
      </c>
      <c r="B56" s="71">
        <v>6402</v>
      </c>
      <c r="C56" s="71">
        <v>6567</v>
      </c>
      <c r="D56" s="71">
        <v>7025</v>
      </c>
      <c r="E56" s="71">
        <v>7628</v>
      </c>
      <c r="F56" s="71">
        <v>8268</v>
      </c>
      <c r="G56" s="71">
        <v>8555</v>
      </c>
      <c r="H56" s="71">
        <v>8689</v>
      </c>
      <c r="I56" s="71">
        <v>8534</v>
      </c>
      <c r="J56" s="71">
        <v>8123</v>
      </c>
      <c r="K56" s="71">
        <v>7845</v>
      </c>
      <c r="L56" s="71">
        <v>7372</v>
      </c>
      <c r="M56" s="71">
        <v>7263</v>
      </c>
      <c r="N56" s="31">
        <v>7072</v>
      </c>
      <c r="O56" s="31">
        <v>6948</v>
      </c>
      <c r="P56" s="31">
        <v>7067</v>
      </c>
      <c r="Q56" s="31">
        <v>6956</v>
      </c>
      <c r="R56" s="31">
        <v>6694</v>
      </c>
      <c r="S56" s="32">
        <f>6711-413</f>
        <v>6298</v>
      </c>
      <c r="T56" s="32">
        <v>6078</v>
      </c>
      <c r="U56" s="32">
        <v>6047</v>
      </c>
      <c r="V56" s="32">
        <v>6111</v>
      </c>
      <c r="W56" s="34">
        <v>5046</v>
      </c>
      <c r="X56" s="34">
        <v>5179</v>
      </c>
      <c r="Y56" s="34">
        <f>3325+350</f>
        <v>3675</v>
      </c>
      <c r="Z56" s="34">
        <v>2577</v>
      </c>
      <c r="AA56" s="34">
        <v>1953</v>
      </c>
      <c r="AB56" s="34">
        <v>1664</v>
      </c>
      <c r="AC56" s="34">
        <v>1414</v>
      </c>
      <c r="AD56" s="17" t="s">
        <v>99</v>
      </c>
    </row>
    <row r="57" spans="1:30" ht="15" customHeight="1">
      <c r="A57" s="30" t="s">
        <v>154</v>
      </c>
      <c r="B57" s="71">
        <v>3416</v>
      </c>
      <c r="C57" s="71">
        <v>3211</v>
      </c>
      <c r="D57" s="71">
        <v>3165</v>
      </c>
      <c r="E57" s="71">
        <v>3138</v>
      </c>
      <c r="F57" s="71">
        <v>3092</v>
      </c>
      <c r="G57" s="71">
        <v>3150</v>
      </c>
      <c r="H57" s="71">
        <v>3150</v>
      </c>
      <c r="I57" s="71">
        <v>3188</v>
      </c>
      <c r="J57" s="71">
        <v>3130</v>
      </c>
      <c r="K57" s="71">
        <v>3212</v>
      </c>
      <c r="L57" s="71">
        <v>3094</v>
      </c>
      <c r="M57" s="71">
        <v>2902</v>
      </c>
      <c r="N57" s="31">
        <v>2537</v>
      </c>
      <c r="O57" s="31">
        <v>2403</v>
      </c>
      <c r="P57" s="31">
        <v>2154</v>
      </c>
      <c r="Q57" s="31">
        <v>2042</v>
      </c>
      <c r="R57" s="31">
        <v>1806</v>
      </c>
      <c r="S57" s="32">
        <v>1710</v>
      </c>
      <c r="T57" s="32">
        <v>1647</v>
      </c>
      <c r="U57" s="32">
        <v>936</v>
      </c>
      <c r="V57" s="33">
        <v>833</v>
      </c>
      <c r="W57" s="34">
        <v>765</v>
      </c>
      <c r="X57" s="34">
        <v>724</v>
      </c>
      <c r="Y57" s="34">
        <v>605</v>
      </c>
      <c r="Z57" s="34">
        <v>503</v>
      </c>
      <c r="AA57" s="34">
        <v>412</v>
      </c>
      <c r="AB57" s="38" t="s">
        <v>40</v>
      </c>
      <c r="AC57" s="38" t="s">
        <v>40</v>
      </c>
      <c r="AD57" s="68" t="s">
        <v>153</v>
      </c>
    </row>
    <row r="58" spans="1:30" ht="15" customHeight="1">
      <c r="A58" s="30" t="s">
        <v>100</v>
      </c>
      <c r="B58" s="71">
        <v>2784</v>
      </c>
      <c r="C58" s="71">
        <v>2756</v>
      </c>
      <c r="D58" s="71">
        <v>2732</v>
      </c>
      <c r="E58" s="71">
        <v>2785</v>
      </c>
      <c r="F58" s="71">
        <v>2789</v>
      </c>
      <c r="G58" s="71">
        <v>2664</v>
      </c>
      <c r="H58" s="71">
        <v>2647</v>
      </c>
      <c r="I58" s="71">
        <v>2610</v>
      </c>
      <c r="J58" s="71">
        <v>2332</v>
      </c>
      <c r="K58" s="71">
        <v>2118</v>
      </c>
      <c r="L58" s="71">
        <v>1970</v>
      </c>
      <c r="M58" s="71">
        <v>1880</v>
      </c>
      <c r="N58" s="31">
        <v>1886</v>
      </c>
      <c r="O58" s="31">
        <v>1986</v>
      </c>
      <c r="P58" s="31">
        <v>1811</v>
      </c>
      <c r="Q58" s="31">
        <v>1477</v>
      </c>
      <c r="R58" s="31">
        <v>1243</v>
      </c>
      <c r="S58" s="32">
        <v>1080</v>
      </c>
      <c r="T58" s="32">
        <v>853</v>
      </c>
      <c r="U58" s="32">
        <v>660</v>
      </c>
      <c r="V58" s="33">
        <v>528</v>
      </c>
      <c r="W58" s="38">
        <v>329</v>
      </c>
      <c r="X58" s="38">
        <v>120</v>
      </c>
      <c r="Y58" s="38" t="s">
        <v>40</v>
      </c>
      <c r="Z58" s="38" t="s">
        <v>40</v>
      </c>
      <c r="AA58" s="38" t="s">
        <v>40</v>
      </c>
      <c r="AB58" s="38" t="s">
        <v>40</v>
      </c>
      <c r="AC58" s="38" t="s">
        <v>40</v>
      </c>
      <c r="AD58" s="17" t="s">
        <v>101</v>
      </c>
    </row>
    <row r="59" spans="1:30" ht="15" customHeight="1">
      <c r="A59" s="30" t="s">
        <v>102</v>
      </c>
      <c r="B59" s="71">
        <v>3143</v>
      </c>
      <c r="C59" s="71">
        <v>3055</v>
      </c>
      <c r="D59" s="71">
        <v>3154</v>
      </c>
      <c r="E59" s="71">
        <v>3192</v>
      </c>
      <c r="F59" s="71">
        <v>3319</v>
      </c>
      <c r="G59" s="71">
        <v>3271</v>
      </c>
      <c r="H59" s="71">
        <v>3378</v>
      </c>
      <c r="I59" s="71">
        <v>3191</v>
      </c>
      <c r="J59" s="71">
        <v>2850</v>
      </c>
      <c r="K59" s="71">
        <v>2452</v>
      </c>
      <c r="L59" s="71">
        <v>2158</v>
      </c>
      <c r="M59" s="71">
        <v>1996</v>
      </c>
      <c r="N59" s="31">
        <v>2076</v>
      </c>
      <c r="O59" s="31">
        <v>2029</v>
      </c>
      <c r="P59" s="31">
        <v>2231</v>
      </c>
      <c r="Q59" s="31">
        <v>2246</v>
      </c>
      <c r="R59" s="31">
        <v>2168</v>
      </c>
      <c r="S59" s="32">
        <v>1989</v>
      </c>
      <c r="T59" s="32">
        <v>1794</v>
      </c>
      <c r="U59" s="32">
        <v>1411</v>
      </c>
      <c r="V59" s="33">
        <v>925</v>
      </c>
      <c r="W59" s="38">
        <v>417</v>
      </c>
      <c r="X59" s="38" t="s">
        <v>40</v>
      </c>
      <c r="Y59" s="38" t="s">
        <v>40</v>
      </c>
      <c r="Z59" s="38" t="s">
        <v>40</v>
      </c>
      <c r="AA59" s="38" t="s">
        <v>40</v>
      </c>
      <c r="AB59" s="38" t="s">
        <v>40</v>
      </c>
      <c r="AC59" s="38" t="s">
        <v>40</v>
      </c>
      <c r="AD59" s="17" t="s">
        <v>103</v>
      </c>
    </row>
    <row r="60" spans="1:30" ht="15" customHeight="1">
      <c r="A60" s="30" t="s">
        <v>104</v>
      </c>
      <c r="B60" s="73" t="s">
        <v>40</v>
      </c>
      <c r="C60" s="73" t="s">
        <v>40</v>
      </c>
      <c r="D60" s="73" t="s">
        <v>40</v>
      </c>
      <c r="E60" s="73" t="s">
        <v>40</v>
      </c>
      <c r="F60" s="73" t="s">
        <v>40</v>
      </c>
      <c r="G60" s="73" t="s">
        <v>40</v>
      </c>
      <c r="H60" s="73" t="s">
        <v>40</v>
      </c>
      <c r="I60" s="73" t="s">
        <v>40</v>
      </c>
      <c r="J60" s="73" t="s">
        <v>40</v>
      </c>
      <c r="K60" s="73" t="s">
        <v>40</v>
      </c>
      <c r="L60" s="73" t="s">
        <v>40</v>
      </c>
      <c r="M60" s="73" t="s">
        <v>40</v>
      </c>
      <c r="N60" s="73" t="s">
        <v>40</v>
      </c>
      <c r="O60" s="73" t="s">
        <v>40</v>
      </c>
      <c r="P60" s="73" t="s">
        <v>40</v>
      </c>
      <c r="Q60" s="73" t="s">
        <v>40</v>
      </c>
      <c r="R60" s="31">
        <v>168</v>
      </c>
      <c r="S60" s="32">
        <v>179</v>
      </c>
      <c r="T60" s="32">
        <v>149</v>
      </c>
      <c r="U60" s="32">
        <v>107</v>
      </c>
      <c r="V60" s="33">
        <v>63</v>
      </c>
      <c r="W60" s="38">
        <v>36</v>
      </c>
      <c r="X60" s="38" t="s">
        <v>40</v>
      </c>
      <c r="Y60" s="38" t="s">
        <v>40</v>
      </c>
      <c r="Z60" s="38" t="s">
        <v>40</v>
      </c>
      <c r="AA60" s="38" t="s">
        <v>40</v>
      </c>
      <c r="AB60" s="38" t="s">
        <v>40</v>
      </c>
      <c r="AC60" s="38" t="s">
        <v>40</v>
      </c>
      <c r="AD60" s="17" t="s">
        <v>105</v>
      </c>
    </row>
    <row r="61" spans="1:30" ht="15" customHeight="1">
      <c r="A61" s="58" t="s">
        <v>106</v>
      </c>
      <c r="B61" s="71">
        <v>3203</v>
      </c>
      <c r="C61" s="71">
        <v>3216</v>
      </c>
      <c r="D61" s="71">
        <v>3211</v>
      </c>
      <c r="E61" s="71">
        <v>3065</v>
      </c>
      <c r="F61" s="71">
        <v>3109</v>
      </c>
      <c r="G61" s="71">
        <v>3023</v>
      </c>
      <c r="H61" s="71">
        <v>2961</v>
      </c>
      <c r="I61" s="71">
        <v>2724</v>
      </c>
      <c r="J61" s="71">
        <v>2428</v>
      </c>
      <c r="K61" s="71">
        <v>2297</v>
      </c>
      <c r="L61" s="71">
        <v>2061</v>
      </c>
      <c r="M61" s="71">
        <v>1749</v>
      </c>
      <c r="N61" s="31">
        <f>1608-23</f>
        <v>1585</v>
      </c>
      <c r="O61" s="31">
        <f>1379-20</f>
        <v>1359</v>
      </c>
      <c r="P61" s="31">
        <f>1228-14</f>
        <v>1214</v>
      </c>
      <c r="Q61" s="31">
        <f>1060-16</f>
        <v>1044</v>
      </c>
      <c r="R61" s="31">
        <f>970-20</f>
        <v>950</v>
      </c>
      <c r="S61" s="32">
        <f>823-21</f>
        <v>802</v>
      </c>
      <c r="T61" s="32">
        <f>691-23</f>
        <v>668</v>
      </c>
      <c r="U61" s="32">
        <v>257</v>
      </c>
      <c r="V61" s="33">
        <v>192</v>
      </c>
      <c r="W61" s="59" t="s">
        <v>40</v>
      </c>
      <c r="X61" s="59" t="s">
        <v>40</v>
      </c>
      <c r="Y61" s="59" t="s">
        <v>40</v>
      </c>
      <c r="Z61" s="59" t="s">
        <v>40</v>
      </c>
      <c r="AA61" s="59" t="s">
        <v>40</v>
      </c>
      <c r="AB61" s="59" t="s">
        <v>40</v>
      </c>
      <c r="AC61" s="59" t="s">
        <v>40</v>
      </c>
      <c r="AD61" s="60" t="s">
        <v>107</v>
      </c>
    </row>
    <row r="62" spans="1:30" ht="15" customHeight="1">
      <c r="A62" s="58" t="s">
        <v>108</v>
      </c>
      <c r="B62" s="71">
        <v>3880</v>
      </c>
      <c r="C62" s="71">
        <v>3776</v>
      </c>
      <c r="D62" s="71">
        <v>3836</v>
      </c>
      <c r="E62" s="71">
        <v>3744</v>
      </c>
      <c r="F62" s="71">
        <v>3703</v>
      </c>
      <c r="G62" s="71">
        <v>3656</v>
      </c>
      <c r="H62" s="71">
        <v>3413</v>
      </c>
      <c r="I62" s="71">
        <v>3352</v>
      </c>
      <c r="J62" s="71">
        <v>3327</v>
      </c>
      <c r="K62" s="71">
        <v>3420</v>
      </c>
      <c r="L62" s="71">
        <v>3444</v>
      </c>
      <c r="M62" s="71">
        <v>3357</v>
      </c>
      <c r="N62" s="31">
        <v>3153</v>
      </c>
      <c r="O62" s="31">
        <v>2975</v>
      </c>
      <c r="P62" s="31">
        <v>2643</v>
      </c>
      <c r="Q62" s="31">
        <v>2318</v>
      </c>
      <c r="R62" s="31">
        <v>1996</v>
      </c>
      <c r="S62" s="32">
        <v>1838</v>
      </c>
      <c r="T62" s="32">
        <v>1566</v>
      </c>
      <c r="U62" s="32">
        <v>1200</v>
      </c>
      <c r="V62" s="33">
        <v>745</v>
      </c>
      <c r="W62" s="59" t="s">
        <v>40</v>
      </c>
      <c r="X62" s="59" t="s">
        <v>40</v>
      </c>
      <c r="Y62" s="59" t="s">
        <v>40</v>
      </c>
      <c r="Z62" s="59" t="s">
        <v>40</v>
      </c>
      <c r="AA62" s="59" t="s">
        <v>40</v>
      </c>
      <c r="AB62" s="59" t="s">
        <v>40</v>
      </c>
      <c r="AC62" s="59" t="s">
        <v>40</v>
      </c>
      <c r="AD62" s="60" t="s">
        <v>109</v>
      </c>
    </row>
    <row r="63" spans="1:30" ht="15" customHeight="1">
      <c r="A63" s="58" t="s">
        <v>110</v>
      </c>
      <c r="B63" s="71">
        <v>4683</v>
      </c>
      <c r="C63" s="71">
        <v>4631</v>
      </c>
      <c r="D63" s="71">
        <v>4717</v>
      </c>
      <c r="E63" s="71">
        <v>4920</v>
      </c>
      <c r="F63" s="71">
        <v>5137</v>
      </c>
      <c r="G63" s="71">
        <v>5107</v>
      </c>
      <c r="H63" s="71">
        <v>5010</v>
      </c>
      <c r="I63" s="71">
        <v>4964</v>
      </c>
      <c r="J63" s="71">
        <v>4613</v>
      </c>
      <c r="K63" s="71">
        <v>4167</v>
      </c>
      <c r="L63" s="71">
        <v>3894</v>
      </c>
      <c r="M63" s="71">
        <v>3001</v>
      </c>
      <c r="N63" s="31">
        <v>2660</v>
      </c>
      <c r="O63" s="31">
        <v>2417</v>
      </c>
      <c r="P63" s="31">
        <v>2013</v>
      </c>
      <c r="Q63" s="31">
        <v>1522</v>
      </c>
      <c r="R63" s="31">
        <v>843</v>
      </c>
      <c r="S63" s="32">
        <v>657</v>
      </c>
      <c r="T63" s="32">
        <v>487</v>
      </c>
      <c r="U63" s="32">
        <v>336</v>
      </c>
      <c r="V63" s="59" t="s">
        <v>40</v>
      </c>
      <c r="W63" s="59" t="s">
        <v>40</v>
      </c>
      <c r="X63" s="59" t="s">
        <v>40</v>
      </c>
      <c r="Y63" s="59" t="s">
        <v>40</v>
      </c>
      <c r="Z63" s="59" t="s">
        <v>40</v>
      </c>
      <c r="AA63" s="59" t="s">
        <v>40</v>
      </c>
      <c r="AB63" s="59" t="s">
        <v>40</v>
      </c>
      <c r="AC63" s="59" t="s">
        <v>40</v>
      </c>
      <c r="AD63" s="42" t="s">
        <v>216</v>
      </c>
    </row>
    <row r="64" spans="1:30" s="86" customFormat="1" ht="15" customHeight="1">
      <c r="A64" s="58" t="s">
        <v>111</v>
      </c>
      <c r="B64" s="74" t="s">
        <v>40</v>
      </c>
      <c r="C64" s="95">
        <v>10055</v>
      </c>
      <c r="D64" s="95">
        <v>9868</v>
      </c>
      <c r="E64" s="95">
        <v>9609</v>
      </c>
      <c r="F64" s="95">
        <v>9032</v>
      </c>
      <c r="G64" s="95">
        <v>8393</v>
      </c>
      <c r="H64" s="95">
        <v>8161</v>
      </c>
      <c r="I64" s="95">
        <v>7855</v>
      </c>
      <c r="J64" s="95">
        <v>7626</v>
      </c>
      <c r="K64" s="95">
        <v>6780</v>
      </c>
      <c r="L64" s="95">
        <v>6356</v>
      </c>
      <c r="M64" s="95">
        <v>5592</v>
      </c>
      <c r="N64" s="96">
        <v>4894</v>
      </c>
      <c r="O64" s="96">
        <v>3816</v>
      </c>
      <c r="P64" s="96">
        <v>3119</v>
      </c>
      <c r="Q64" s="96">
        <v>2484</v>
      </c>
      <c r="R64" s="96">
        <v>2224</v>
      </c>
      <c r="S64" s="97">
        <v>1465</v>
      </c>
      <c r="T64" s="97">
        <v>875</v>
      </c>
      <c r="U64" s="59">
        <v>661</v>
      </c>
      <c r="V64" s="59" t="s">
        <v>40</v>
      </c>
      <c r="W64" s="59" t="s">
        <v>40</v>
      </c>
      <c r="X64" s="59" t="s">
        <v>40</v>
      </c>
      <c r="Y64" s="59" t="s">
        <v>40</v>
      </c>
      <c r="Z64" s="59" t="s">
        <v>40</v>
      </c>
      <c r="AA64" s="59" t="s">
        <v>40</v>
      </c>
      <c r="AB64" s="59" t="s">
        <v>40</v>
      </c>
      <c r="AC64" s="59" t="s">
        <v>40</v>
      </c>
      <c r="AD64" s="98" t="s">
        <v>198</v>
      </c>
    </row>
    <row r="65" spans="1:30" ht="15" customHeight="1">
      <c r="A65" s="58" t="s">
        <v>112</v>
      </c>
      <c r="B65" s="74" t="s">
        <v>40</v>
      </c>
      <c r="C65" s="74" t="s">
        <v>40</v>
      </c>
      <c r="D65" s="74" t="s">
        <v>40</v>
      </c>
      <c r="E65" s="74" t="s">
        <v>40</v>
      </c>
      <c r="F65" s="74" t="s">
        <v>40</v>
      </c>
      <c r="G65" s="74" t="s">
        <v>40</v>
      </c>
      <c r="H65" s="74" t="s">
        <v>40</v>
      </c>
      <c r="I65" s="74" t="s">
        <v>40</v>
      </c>
      <c r="J65" s="74" t="s">
        <v>40</v>
      </c>
      <c r="K65" s="74" t="s">
        <v>40</v>
      </c>
      <c r="L65" s="74" t="s">
        <v>40</v>
      </c>
      <c r="M65" s="74" t="s">
        <v>40</v>
      </c>
      <c r="N65" s="61" t="s">
        <v>40</v>
      </c>
      <c r="O65" s="61" t="s">
        <v>40</v>
      </c>
      <c r="P65" s="61" t="s">
        <v>40</v>
      </c>
      <c r="Q65" s="31">
        <v>64</v>
      </c>
      <c r="R65" s="31">
        <v>79</v>
      </c>
      <c r="S65" s="32">
        <v>204</v>
      </c>
      <c r="T65" s="32">
        <v>231</v>
      </c>
      <c r="U65" s="32">
        <v>270</v>
      </c>
      <c r="V65" s="33">
        <v>121</v>
      </c>
      <c r="W65" s="59" t="s">
        <v>40</v>
      </c>
      <c r="X65" s="59" t="s">
        <v>40</v>
      </c>
      <c r="Y65" s="59" t="s">
        <v>40</v>
      </c>
      <c r="Z65" s="59" t="s">
        <v>40</v>
      </c>
      <c r="AA65" s="59" t="s">
        <v>40</v>
      </c>
      <c r="AB65" s="59" t="s">
        <v>40</v>
      </c>
      <c r="AC65" s="59" t="s">
        <v>40</v>
      </c>
      <c r="AD65" s="60" t="s">
        <v>113</v>
      </c>
    </row>
    <row r="66" spans="1:30" ht="15" customHeight="1">
      <c r="A66" s="58" t="s">
        <v>114</v>
      </c>
      <c r="B66" s="74" t="s">
        <v>40</v>
      </c>
      <c r="C66" s="74" t="s">
        <v>40</v>
      </c>
      <c r="D66" s="74" t="s">
        <v>40</v>
      </c>
      <c r="E66" s="74" t="s">
        <v>40</v>
      </c>
      <c r="F66" s="74" t="s">
        <v>40</v>
      </c>
      <c r="G66" s="74" t="s">
        <v>40</v>
      </c>
      <c r="H66" s="74" t="s">
        <v>40</v>
      </c>
      <c r="I66" s="74" t="s">
        <v>40</v>
      </c>
      <c r="J66" s="74" t="s">
        <v>40</v>
      </c>
      <c r="K66" s="74" t="s">
        <v>40</v>
      </c>
      <c r="L66" s="74" t="s">
        <v>40</v>
      </c>
      <c r="M66" s="74" t="s">
        <v>40</v>
      </c>
      <c r="N66" s="61" t="s">
        <v>40</v>
      </c>
      <c r="O66" s="61" t="s">
        <v>40</v>
      </c>
      <c r="P66" s="61" t="s">
        <v>40</v>
      </c>
      <c r="Q66" s="61" t="s">
        <v>40</v>
      </c>
      <c r="R66" s="61" t="s">
        <v>40</v>
      </c>
      <c r="S66" s="32">
        <v>519</v>
      </c>
      <c r="T66" s="32">
        <v>549</v>
      </c>
      <c r="U66" s="32">
        <v>427</v>
      </c>
      <c r="V66" s="33">
        <v>218</v>
      </c>
      <c r="W66" s="59" t="s">
        <v>40</v>
      </c>
      <c r="X66" s="59" t="s">
        <v>40</v>
      </c>
      <c r="Y66" s="59" t="s">
        <v>40</v>
      </c>
      <c r="Z66" s="59" t="s">
        <v>40</v>
      </c>
      <c r="AA66" s="59" t="s">
        <v>40</v>
      </c>
      <c r="AB66" s="59" t="s">
        <v>40</v>
      </c>
      <c r="AC66" s="59" t="s">
        <v>40</v>
      </c>
      <c r="AD66" s="60" t="s">
        <v>115</v>
      </c>
    </row>
    <row r="67" spans="1:30" ht="15" customHeight="1">
      <c r="A67" s="58" t="s">
        <v>116</v>
      </c>
      <c r="B67" s="71">
        <v>2515</v>
      </c>
      <c r="C67" s="71">
        <v>2759</v>
      </c>
      <c r="D67" s="71">
        <v>2975</v>
      </c>
      <c r="E67" s="71">
        <v>3155</v>
      </c>
      <c r="F67" s="71">
        <v>3238</v>
      </c>
      <c r="G67" s="71">
        <v>3185</v>
      </c>
      <c r="H67" s="71">
        <v>3162</v>
      </c>
      <c r="I67" s="71">
        <v>3067</v>
      </c>
      <c r="J67" s="71">
        <v>3034</v>
      </c>
      <c r="K67" s="71">
        <v>2881</v>
      </c>
      <c r="L67" s="71">
        <v>2835</v>
      </c>
      <c r="M67" s="71">
        <v>2724</v>
      </c>
      <c r="N67" s="31">
        <v>2716</v>
      </c>
      <c r="O67" s="31">
        <v>3016</v>
      </c>
      <c r="P67" s="31">
        <v>2815</v>
      </c>
      <c r="Q67" s="31">
        <v>2879</v>
      </c>
      <c r="R67" s="31">
        <v>2759</v>
      </c>
      <c r="S67" s="32">
        <v>2126</v>
      </c>
      <c r="T67" s="32">
        <v>1476</v>
      </c>
      <c r="U67" s="32">
        <v>343</v>
      </c>
      <c r="V67" s="33">
        <v>40</v>
      </c>
      <c r="W67" s="59" t="s">
        <v>40</v>
      </c>
      <c r="X67" s="59" t="s">
        <v>40</v>
      </c>
      <c r="Y67" s="59" t="s">
        <v>40</v>
      </c>
      <c r="Z67" s="59" t="s">
        <v>40</v>
      </c>
      <c r="AA67" s="59" t="s">
        <v>40</v>
      </c>
      <c r="AB67" s="59" t="s">
        <v>40</v>
      </c>
      <c r="AC67" s="59" t="s">
        <v>40</v>
      </c>
      <c r="AD67" s="60" t="s">
        <v>117</v>
      </c>
    </row>
    <row r="68" spans="1:30" ht="15" customHeight="1">
      <c r="A68" s="58" t="s">
        <v>118</v>
      </c>
      <c r="B68" s="71">
        <v>2830</v>
      </c>
      <c r="C68" s="71">
        <v>2651</v>
      </c>
      <c r="D68" s="71">
        <v>2489</v>
      </c>
      <c r="E68" s="71">
        <v>2150</v>
      </c>
      <c r="F68" s="71">
        <v>1999</v>
      </c>
      <c r="G68" s="71">
        <v>1829</v>
      </c>
      <c r="H68" s="71">
        <v>1770</v>
      </c>
      <c r="I68" s="71">
        <v>1492</v>
      </c>
      <c r="J68" s="71">
        <v>1252</v>
      </c>
      <c r="K68" s="71">
        <v>1085</v>
      </c>
      <c r="L68" s="71">
        <v>900</v>
      </c>
      <c r="M68" s="71">
        <v>807</v>
      </c>
      <c r="N68" s="31">
        <v>737</v>
      </c>
      <c r="O68" s="31">
        <f>669+17</f>
        <v>686</v>
      </c>
      <c r="P68" s="31">
        <v>660</v>
      </c>
      <c r="Q68" s="31">
        <v>646</v>
      </c>
      <c r="R68" s="31">
        <v>676</v>
      </c>
      <c r="S68" s="32">
        <v>649</v>
      </c>
      <c r="T68" s="32">
        <v>407</v>
      </c>
      <c r="U68" s="32">
        <v>224</v>
      </c>
      <c r="V68" s="33">
        <v>102</v>
      </c>
      <c r="W68" s="59" t="s">
        <v>40</v>
      </c>
      <c r="X68" s="59" t="s">
        <v>40</v>
      </c>
      <c r="Y68" s="59" t="s">
        <v>40</v>
      </c>
      <c r="Z68" s="59" t="s">
        <v>40</v>
      </c>
      <c r="AA68" s="59" t="s">
        <v>40</v>
      </c>
      <c r="AB68" s="59" t="s">
        <v>40</v>
      </c>
      <c r="AC68" s="59" t="s">
        <v>40</v>
      </c>
      <c r="AD68" s="60" t="s">
        <v>119</v>
      </c>
    </row>
    <row r="69" spans="1:30" ht="15" customHeight="1">
      <c r="A69" s="58" t="s">
        <v>151</v>
      </c>
      <c r="B69" s="71">
        <v>2373</v>
      </c>
      <c r="C69" s="71">
        <v>2143</v>
      </c>
      <c r="D69" s="71">
        <v>2077</v>
      </c>
      <c r="E69" s="71">
        <v>2026</v>
      </c>
      <c r="F69" s="71">
        <v>2040</v>
      </c>
      <c r="G69" s="71">
        <v>2010</v>
      </c>
      <c r="H69" s="71">
        <v>2013</v>
      </c>
      <c r="I69" s="71">
        <v>1980</v>
      </c>
      <c r="J69" s="71">
        <v>1826</v>
      </c>
      <c r="K69" s="71">
        <v>1709</v>
      </c>
      <c r="L69" s="71">
        <v>1642</v>
      </c>
      <c r="M69" s="71">
        <v>1528</v>
      </c>
      <c r="N69" s="31">
        <v>1600</v>
      </c>
      <c r="O69" s="31">
        <v>1502</v>
      </c>
      <c r="P69" s="31">
        <v>1508</v>
      </c>
      <c r="Q69" s="31">
        <v>1267</v>
      </c>
      <c r="R69" s="31">
        <v>890</v>
      </c>
      <c r="S69" s="57">
        <v>588</v>
      </c>
      <c r="T69" s="57">
        <v>272</v>
      </c>
      <c r="U69" s="32">
        <v>95</v>
      </c>
      <c r="V69" s="59" t="s">
        <v>40</v>
      </c>
      <c r="W69" s="59" t="s">
        <v>40</v>
      </c>
      <c r="X69" s="59" t="s">
        <v>40</v>
      </c>
      <c r="Y69" s="59" t="s">
        <v>40</v>
      </c>
      <c r="Z69" s="59" t="s">
        <v>40</v>
      </c>
      <c r="AA69" s="59" t="s">
        <v>40</v>
      </c>
      <c r="AB69" s="59" t="s">
        <v>40</v>
      </c>
      <c r="AC69" s="59" t="s">
        <v>40</v>
      </c>
      <c r="AD69" s="42" t="s">
        <v>150</v>
      </c>
    </row>
    <row r="70" spans="1:30" ht="15" customHeight="1">
      <c r="A70" s="58" t="s">
        <v>120</v>
      </c>
      <c r="B70" s="71">
        <v>5704</v>
      </c>
      <c r="C70" s="71">
        <v>5591</v>
      </c>
      <c r="D70" s="71">
        <v>5526</v>
      </c>
      <c r="E70" s="71">
        <v>5406</v>
      </c>
      <c r="F70" s="71">
        <v>5493</v>
      </c>
      <c r="G70" s="71">
        <v>5263</v>
      </c>
      <c r="H70" s="71">
        <v>4834</v>
      </c>
      <c r="I70" s="71">
        <v>4587</v>
      </c>
      <c r="J70" s="71">
        <v>4025</v>
      </c>
      <c r="K70" s="71">
        <v>3456</v>
      </c>
      <c r="L70" s="71">
        <v>2951</v>
      </c>
      <c r="M70" s="71">
        <v>2560</v>
      </c>
      <c r="N70" s="31">
        <v>2573</v>
      </c>
      <c r="O70" s="31">
        <v>2741</v>
      </c>
      <c r="P70" s="31">
        <v>2677</v>
      </c>
      <c r="Q70" s="31">
        <v>2571</v>
      </c>
      <c r="R70" s="31">
        <v>2385</v>
      </c>
      <c r="S70" s="32">
        <v>2214</v>
      </c>
      <c r="T70" s="32">
        <v>2133</v>
      </c>
      <c r="U70" s="32">
        <v>1502</v>
      </c>
      <c r="V70" s="59" t="s">
        <v>40</v>
      </c>
      <c r="W70" s="59" t="s">
        <v>40</v>
      </c>
      <c r="X70" s="59" t="s">
        <v>40</v>
      </c>
      <c r="Y70" s="59" t="s">
        <v>40</v>
      </c>
      <c r="Z70" s="59" t="s">
        <v>40</v>
      </c>
      <c r="AA70" s="59" t="s">
        <v>40</v>
      </c>
      <c r="AB70" s="59" t="s">
        <v>40</v>
      </c>
      <c r="AC70" s="59" t="s">
        <v>40</v>
      </c>
      <c r="AD70" s="42" t="s">
        <v>207</v>
      </c>
    </row>
    <row r="71" spans="1:30" ht="15" customHeight="1">
      <c r="A71" s="30" t="s">
        <v>149</v>
      </c>
      <c r="B71" s="71">
        <v>3906</v>
      </c>
      <c r="C71" s="71">
        <v>3869</v>
      </c>
      <c r="D71" s="71">
        <v>3894</v>
      </c>
      <c r="E71" s="71">
        <v>3703</v>
      </c>
      <c r="F71" s="71">
        <v>3669</v>
      </c>
      <c r="G71" s="71">
        <v>3818</v>
      </c>
      <c r="H71" s="71">
        <v>3626</v>
      </c>
      <c r="I71" s="71">
        <v>3320</v>
      </c>
      <c r="J71" s="71">
        <v>3029</v>
      </c>
      <c r="K71" s="71">
        <v>2676</v>
      </c>
      <c r="L71" s="71">
        <v>2439</v>
      </c>
      <c r="M71" s="71">
        <v>2356</v>
      </c>
      <c r="N71" s="31">
        <v>2234</v>
      </c>
      <c r="O71" s="31">
        <v>2145</v>
      </c>
      <c r="P71" s="31">
        <v>1885</v>
      </c>
      <c r="Q71" s="31">
        <v>1351</v>
      </c>
      <c r="R71" s="31">
        <v>1027</v>
      </c>
      <c r="S71" s="32">
        <v>701</v>
      </c>
      <c r="T71" s="32">
        <v>384</v>
      </c>
      <c r="U71" s="38" t="s">
        <v>40</v>
      </c>
      <c r="V71" s="38" t="s">
        <v>40</v>
      </c>
      <c r="W71" s="38" t="s">
        <v>40</v>
      </c>
      <c r="X71" s="38" t="s">
        <v>40</v>
      </c>
      <c r="Y71" s="38" t="s">
        <v>40</v>
      </c>
      <c r="Z71" s="38" t="s">
        <v>40</v>
      </c>
      <c r="AA71" s="38" t="s">
        <v>40</v>
      </c>
      <c r="AB71" s="38" t="s">
        <v>40</v>
      </c>
      <c r="AC71" s="38" t="s">
        <v>40</v>
      </c>
      <c r="AD71" s="42" t="s">
        <v>148</v>
      </c>
    </row>
    <row r="72" spans="1:30" ht="15" customHeight="1">
      <c r="A72" s="30" t="s">
        <v>121</v>
      </c>
      <c r="B72" s="71">
        <v>1648</v>
      </c>
      <c r="C72" s="71">
        <v>1570</v>
      </c>
      <c r="D72" s="71">
        <v>1564</v>
      </c>
      <c r="E72" s="71">
        <v>1571</v>
      </c>
      <c r="F72" s="71">
        <v>1694</v>
      </c>
      <c r="G72" s="71">
        <v>1376</v>
      </c>
      <c r="H72" s="71">
        <v>1724</v>
      </c>
      <c r="I72" s="71">
        <v>1480</v>
      </c>
      <c r="J72" s="71">
        <v>1679</v>
      </c>
      <c r="K72" s="71">
        <v>1713</v>
      </c>
      <c r="L72" s="71">
        <v>1703</v>
      </c>
      <c r="M72" s="71">
        <v>1372</v>
      </c>
      <c r="N72" s="31">
        <v>1588</v>
      </c>
      <c r="O72" s="31">
        <v>1330</v>
      </c>
      <c r="P72" s="31">
        <v>1250</v>
      </c>
      <c r="Q72" s="31">
        <v>1252</v>
      </c>
      <c r="R72" s="31">
        <v>1240</v>
      </c>
      <c r="S72" s="57">
        <v>934</v>
      </c>
      <c r="T72" s="38" t="s">
        <v>40</v>
      </c>
      <c r="U72" s="38" t="s">
        <v>40</v>
      </c>
      <c r="V72" s="38" t="s">
        <v>40</v>
      </c>
      <c r="W72" s="38" t="s">
        <v>40</v>
      </c>
      <c r="X72" s="38" t="s">
        <v>40</v>
      </c>
      <c r="Y72" s="38" t="s">
        <v>40</v>
      </c>
      <c r="Z72" s="38" t="s">
        <v>40</v>
      </c>
      <c r="AA72" s="38" t="s">
        <v>40</v>
      </c>
      <c r="AB72" s="38" t="s">
        <v>40</v>
      </c>
      <c r="AC72" s="38" t="s">
        <v>40</v>
      </c>
      <c r="AD72" s="42" t="s">
        <v>122</v>
      </c>
    </row>
    <row r="73" spans="1:30" ht="15" customHeight="1">
      <c r="A73" s="30" t="s">
        <v>228</v>
      </c>
      <c r="B73" s="71">
        <v>1538</v>
      </c>
      <c r="C73" s="71">
        <v>1635</v>
      </c>
      <c r="D73" s="71">
        <v>1579</v>
      </c>
      <c r="E73" s="71">
        <v>1689</v>
      </c>
      <c r="F73" s="71">
        <v>1778</v>
      </c>
      <c r="G73" s="71">
        <v>1772</v>
      </c>
      <c r="H73" s="71">
        <v>1559</v>
      </c>
      <c r="I73" s="71">
        <v>1496</v>
      </c>
      <c r="J73" s="71">
        <v>1207</v>
      </c>
      <c r="K73" s="71">
        <v>825</v>
      </c>
      <c r="L73" s="71">
        <v>664</v>
      </c>
      <c r="M73" s="71">
        <v>625</v>
      </c>
      <c r="N73" s="31">
        <v>544</v>
      </c>
      <c r="O73" s="31">
        <v>496</v>
      </c>
      <c r="P73" s="31">
        <v>347</v>
      </c>
      <c r="Q73" s="31">
        <v>206</v>
      </c>
      <c r="R73" s="31">
        <v>71</v>
      </c>
      <c r="S73" s="38" t="s">
        <v>40</v>
      </c>
      <c r="T73" s="38" t="s">
        <v>40</v>
      </c>
      <c r="U73" s="38" t="s">
        <v>40</v>
      </c>
      <c r="V73" s="38" t="s">
        <v>40</v>
      </c>
      <c r="W73" s="38" t="s">
        <v>40</v>
      </c>
      <c r="X73" s="38" t="s">
        <v>40</v>
      </c>
      <c r="Y73" s="38" t="s">
        <v>40</v>
      </c>
      <c r="Z73" s="38" t="s">
        <v>40</v>
      </c>
      <c r="AA73" s="38" t="s">
        <v>40</v>
      </c>
      <c r="AB73" s="38" t="s">
        <v>40</v>
      </c>
      <c r="AC73" s="38" t="s">
        <v>40</v>
      </c>
      <c r="AD73" s="42" t="s">
        <v>215</v>
      </c>
    </row>
    <row r="74" spans="1:30" ht="15" customHeight="1">
      <c r="A74" s="30" t="s">
        <v>169</v>
      </c>
      <c r="B74" s="71">
        <v>1915</v>
      </c>
      <c r="C74" s="71">
        <v>1956</v>
      </c>
      <c r="D74" s="71">
        <v>1944</v>
      </c>
      <c r="E74" s="71">
        <v>1987</v>
      </c>
      <c r="F74" s="71">
        <v>2221</v>
      </c>
      <c r="G74" s="71">
        <v>2400</v>
      </c>
      <c r="H74" s="71">
        <v>2274</v>
      </c>
      <c r="I74" s="71">
        <v>1963</v>
      </c>
      <c r="J74" s="71">
        <v>1585</v>
      </c>
      <c r="K74" s="71">
        <v>1338</v>
      </c>
      <c r="L74" s="71">
        <v>1337</v>
      </c>
      <c r="M74" s="71">
        <v>1310</v>
      </c>
      <c r="N74" s="31">
        <v>1431</v>
      </c>
      <c r="O74" s="31">
        <v>1425</v>
      </c>
      <c r="P74" s="31">
        <v>1271</v>
      </c>
      <c r="Q74" s="31">
        <v>1228</v>
      </c>
      <c r="R74" s="31">
        <v>1266</v>
      </c>
      <c r="S74" s="38" t="s">
        <v>40</v>
      </c>
      <c r="T74" s="38" t="s">
        <v>40</v>
      </c>
      <c r="U74" s="38" t="s">
        <v>40</v>
      </c>
      <c r="V74" s="38" t="s">
        <v>40</v>
      </c>
      <c r="W74" s="38" t="s">
        <v>40</v>
      </c>
      <c r="X74" s="38" t="s">
        <v>40</v>
      </c>
      <c r="Y74" s="38" t="s">
        <v>40</v>
      </c>
      <c r="Z74" s="38" t="s">
        <v>40</v>
      </c>
      <c r="AA74" s="38" t="s">
        <v>40</v>
      </c>
      <c r="AB74" s="38" t="s">
        <v>40</v>
      </c>
      <c r="AC74" s="38" t="s">
        <v>40</v>
      </c>
      <c r="AD74" s="75" t="s">
        <v>168</v>
      </c>
    </row>
    <row r="75" spans="1:30" ht="15" customHeight="1">
      <c r="A75" s="30" t="s">
        <v>123</v>
      </c>
      <c r="B75" s="71">
        <v>10209</v>
      </c>
      <c r="C75" s="71">
        <v>8697</v>
      </c>
      <c r="D75" s="71">
        <v>8248</v>
      </c>
      <c r="E75" s="71">
        <v>8238</v>
      </c>
      <c r="F75" s="71">
        <v>7201</v>
      </c>
      <c r="G75" s="71">
        <v>6691</v>
      </c>
      <c r="H75" s="71">
        <v>6408</v>
      </c>
      <c r="I75" s="71">
        <v>6812</v>
      </c>
      <c r="J75" s="71">
        <v>6889</v>
      </c>
      <c r="K75" s="71">
        <v>7051</v>
      </c>
      <c r="L75" s="71">
        <v>6457</v>
      </c>
      <c r="M75" s="71">
        <v>5243</v>
      </c>
      <c r="N75" s="31">
        <v>3473</v>
      </c>
      <c r="O75" s="31">
        <v>2111</v>
      </c>
      <c r="P75" s="31">
        <v>678</v>
      </c>
      <c r="Q75" s="38" t="s">
        <v>40</v>
      </c>
      <c r="R75" s="38" t="s">
        <v>40</v>
      </c>
      <c r="S75" s="38" t="s">
        <v>40</v>
      </c>
      <c r="T75" s="38" t="s">
        <v>40</v>
      </c>
      <c r="U75" s="38" t="s">
        <v>40</v>
      </c>
      <c r="V75" s="38" t="s">
        <v>40</v>
      </c>
      <c r="W75" s="38" t="s">
        <v>40</v>
      </c>
      <c r="X75" s="38" t="s">
        <v>40</v>
      </c>
      <c r="Y75" s="38" t="s">
        <v>40</v>
      </c>
      <c r="Z75" s="38" t="s">
        <v>40</v>
      </c>
      <c r="AA75" s="38" t="s">
        <v>40</v>
      </c>
      <c r="AB75" s="38" t="s">
        <v>40</v>
      </c>
      <c r="AC75" s="38" t="s">
        <v>40</v>
      </c>
      <c r="AD75" s="42" t="s">
        <v>217</v>
      </c>
    </row>
    <row r="76" spans="1:30" ht="15" customHeight="1">
      <c r="A76" s="76" t="s">
        <v>139</v>
      </c>
      <c r="B76" s="71">
        <v>2028</v>
      </c>
      <c r="C76" s="71">
        <v>1864</v>
      </c>
      <c r="D76" s="71">
        <v>1836</v>
      </c>
      <c r="E76" s="71">
        <v>1811</v>
      </c>
      <c r="F76" s="71">
        <v>1827</v>
      </c>
      <c r="G76" s="71">
        <v>1735</v>
      </c>
      <c r="H76" s="71">
        <v>1513</v>
      </c>
      <c r="I76" s="71">
        <v>1356</v>
      </c>
      <c r="J76" s="71">
        <v>1017</v>
      </c>
      <c r="K76" s="71">
        <v>884</v>
      </c>
      <c r="L76" s="71">
        <v>473</v>
      </c>
      <c r="M76" s="71">
        <v>192</v>
      </c>
      <c r="N76" s="38" t="s">
        <v>40</v>
      </c>
      <c r="O76" s="38" t="s">
        <v>40</v>
      </c>
      <c r="P76" s="38" t="s">
        <v>40</v>
      </c>
      <c r="Q76" s="38" t="s">
        <v>40</v>
      </c>
      <c r="R76" s="38" t="s">
        <v>40</v>
      </c>
      <c r="S76" s="38" t="s">
        <v>40</v>
      </c>
      <c r="T76" s="38" t="s">
        <v>40</v>
      </c>
      <c r="U76" s="38" t="s">
        <v>40</v>
      </c>
      <c r="V76" s="38" t="s">
        <v>40</v>
      </c>
      <c r="W76" s="38" t="s">
        <v>40</v>
      </c>
      <c r="X76" s="38" t="s">
        <v>40</v>
      </c>
      <c r="Y76" s="38" t="s">
        <v>40</v>
      </c>
      <c r="Z76" s="38" t="s">
        <v>40</v>
      </c>
      <c r="AA76" s="38" t="s">
        <v>40</v>
      </c>
      <c r="AB76" s="38" t="s">
        <v>40</v>
      </c>
      <c r="AC76" s="38" t="s">
        <v>40</v>
      </c>
      <c r="AD76" s="75" t="s">
        <v>136</v>
      </c>
    </row>
    <row r="77" spans="1:30" ht="15" customHeight="1">
      <c r="A77" s="76" t="s">
        <v>138</v>
      </c>
      <c r="B77" s="71">
        <v>1212</v>
      </c>
      <c r="C77" s="71">
        <v>877</v>
      </c>
      <c r="D77" s="71">
        <v>817</v>
      </c>
      <c r="E77" s="71">
        <v>758</v>
      </c>
      <c r="F77" s="71">
        <v>637</v>
      </c>
      <c r="G77" s="71">
        <v>498</v>
      </c>
      <c r="H77" s="71">
        <v>348</v>
      </c>
      <c r="I77" s="71">
        <v>250</v>
      </c>
      <c r="J77" s="71">
        <v>197</v>
      </c>
      <c r="K77" s="71">
        <v>169</v>
      </c>
      <c r="L77" s="71">
        <v>115</v>
      </c>
      <c r="M77" s="71">
        <v>58</v>
      </c>
      <c r="N77" s="38" t="s">
        <v>40</v>
      </c>
      <c r="O77" s="38" t="s">
        <v>40</v>
      </c>
      <c r="P77" s="38" t="s">
        <v>40</v>
      </c>
      <c r="Q77" s="38" t="s">
        <v>40</v>
      </c>
      <c r="R77" s="38" t="s">
        <v>40</v>
      </c>
      <c r="S77" s="38" t="s">
        <v>40</v>
      </c>
      <c r="T77" s="38" t="s">
        <v>40</v>
      </c>
      <c r="U77" s="38" t="s">
        <v>40</v>
      </c>
      <c r="V77" s="38" t="s">
        <v>40</v>
      </c>
      <c r="W77" s="38" t="s">
        <v>40</v>
      </c>
      <c r="X77" s="38" t="s">
        <v>40</v>
      </c>
      <c r="Y77" s="38" t="s">
        <v>40</v>
      </c>
      <c r="Z77" s="38" t="s">
        <v>40</v>
      </c>
      <c r="AA77" s="38" t="s">
        <v>40</v>
      </c>
      <c r="AB77" s="38" t="s">
        <v>40</v>
      </c>
      <c r="AC77" s="38" t="s">
        <v>40</v>
      </c>
      <c r="AD77" s="75" t="s">
        <v>137</v>
      </c>
    </row>
    <row r="78" spans="1:30" ht="15" customHeight="1">
      <c r="A78" s="76" t="s">
        <v>157</v>
      </c>
      <c r="B78" s="84" t="s">
        <v>40</v>
      </c>
      <c r="C78" s="84" t="s">
        <v>40</v>
      </c>
      <c r="D78" s="84">
        <v>929</v>
      </c>
      <c r="E78" s="84">
        <v>967</v>
      </c>
      <c r="F78" s="84">
        <v>981</v>
      </c>
      <c r="G78" s="84">
        <v>908</v>
      </c>
      <c r="H78" s="84">
        <v>855</v>
      </c>
      <c r="I78" s="84">
        <v>750</v>
      </c>
      <c r="J78" s="84">
        <v>528</v>
      </c>
      <c r="K78" s="84">
        <v>375</v>
      </c>
      <c r="L78" s="84">
        <v>167</v>
      </c>
      <c r="M78" s="84" t="s">
        <v>40</v>
      </c>
      <c r="N78" s="84" t="s">
        <v>40</v>
      </c>
      <c r="O78" s="84" t="s">
        <v>40</v>
      </c>
      <c r="P78" s="84" t="s">
        <v>40</v>
      </c>
      <c r="Q78" s="84" t="s">
        <v>40</v>
      </c>
      <c r="R78" s="84" t="s">
        <v>40</v>
      </c>
      <c r="S78" s="84" t="s">
        <v>40</v>
      </c>
      <c r="T78" s="84" t="s">
        <v>40</v>
      </c>
      <c r="U78" s="84" t="s">
        <v>40</v>
      </c>
      <c r="V78" s="84" t="s">
        <v>40</v>
      </c>
      <c r="W78" s="84" t="s">
        <v>40</v>
      </c>
      <c r="X78" s="84" t="s">
        <v>40</v>
      </c>
      <c r="Y78" s="84" t="s">
        <v>40</v>
      </c>
      <c r="Z78" s="84" t="s">
        <v>40</v>
      </c>
      <c r="AA78" s="84" t="s">
        <v>40</v>
      </c>
      <c r="AB78" s="84" t="s">
        <v>40</v>
      </c>
      <c r="AC78" s="84" t="s">
        <v>40</v>
      </c>
      <c r="AD78" s="75" t="s">
        <v>170</v>
      </c>
    </row>
    <row r="79" spans="1:30" ht="15" customHeight="1">
      <c r="A79" s="30" t="s">
        <v>165</v>
      </c>
      <c r="B79" s="84">
        <v>3009</v>
      </c>
      <c r="C79" s="84">
        <v>3162</v>
      </c>
      <c r="D79" s="84">
        <v>2836</v>
      </c>
      <c r="E79" s="84">
        <v>2495</v>
      </c>
      <c r="F79" s="84">
        <v>1943</v>
      </c>
      <c r="G79" s="84">
        <v>1061</v>
      </c>
      <c r="H79" s="84">
        <v>980</v>
      </c>
      <c r="I79" s="84">
        <v>542</v>
      </c>
      <c r="J79" s="84">
        <v>274</v>
      </c>
      <c r="K79" s="84">
        <v>89</v>
      </c>
      <c r="L79" s="84" t="s">
        <v>40</v>
      </c>
      <c r="M79" s="84" t="s">
        <v>40</v>
      </c>
      <c r="N79" s="84" t="s">
        <v>40</v>
      </c>
      <c r="O79" s="84" t="s">
        <v>40</v>
      </c>
      <c r="P79" s="84" t="s">
        <v>40</v>
      </c>
      <c r="Q79" s="84" t="s">
        <v>40</v>
      </c>
      <c r="R79" s="84" t="s">
        <v>40</v>
      </c>
      <c r="S79" s="84" t="s">
        <v>40</v>
      </c>
      <c r="T79" s="84" t="s">
        <v>40</v>
      </c>
      <c r="U79" s="84" t="s">
        <v>40</v>
      </c>
      <c r="V79" s="84" t="s">
        <v>40</v>
      </c>
      <c r="W79" s="84" t="s">
        <v>40</v>
      </c>
      <c r="X79" s="84" t="s">
        <v>40</v>
      </c>
      <c r="Y79" s="84" t="s">
        <v>40</v>
      </c>
      <c r="Z79" s="84" t="s">
        <v>40</v>
      </c>
      <c r="AA79" s="84" t="s">
        <v>40</v>
      </c>
      <c r="AB79" s="84" t="s">
        <v>40</v>
      </c>
      <c r="AC79" s="84" t="s">
        <v>40</v>
      </c>
      <c r="AD79" s="75" t="s">
        <v>162</v>
      </c>
    </row>
    <row r="80" spans="1:30" ht="15" customHeight="1">
      <c r="A80" s="30" t="s">
        <v>166</v>
      </c>
      <c r="B80" s="84">
        <v>2053</v>
      </c>
      <c r="C80" s="84">
        <v>1859</v>
      </c>
      <c r="D80" s="84">
        <v>1575</v>
      </c>
      <c r="E80" s="84">
        <v>1180</v>
      </c>
      <c r="F80" s="84">
        <v>895</v>
      </c>
      <c r="G80" s="84">
        <v>745</v>
      </c>
      <c r="H80" s="84">
        <v>488</v>
      </c>
      <c r="I80" s="84">
        <v>261</v>
      </c>
      <c r="J80" s="84">
        <v>51</v>
      </c>
      <c r="K80" s="84" t="s">
        <v>40</v>
      </c>
      <c r="L80" s="84" t="s">
        <v>40</v>
      </c>
      <c r="M80" s="84" t="s">
        <v>40</v>
      </c>
      <c r="N80" s="84" t="s">
        <v>40</v>
      </c>
      <c r="O80" s="84" t="s">
        <v>40</v>
      </c>
      <c r="P80" s="84" t="s">
        <v>40</v>
      </c>
      <c r="Q80" s="84" t="s">
        <v>40</v>
      </c>
      <c r="R80" s="84" t="s">
        <v>40</v>
      </c>
      <c r="S80" s="84" t="s">
        <v>40</v>
      </c>
      <c r="T80" s="84" t="s">
        <v>40</v>
      </c>
      <c r="U80" s="84" t="s">
        <v>40</v>
      </c>
      <c r="V80" s="84" t="s">
        <v>40</v>
      </c>
      <c r="W80" s="84" t="s">
        <v>40</v>
      </c>
      <c r="X80" s="84" t="s">
        <v>40</v>
      </c>
      <c r="Y80" s="84" t="s">
        <v>40</v>
      </c>
      <c r="Z80" s="84" t="s">
        <v>40</v>
      </c>
      <c r="AA80" s="84" t="s">
        <v>40</v>
      </c>
      <c r="AB80" s="84" t="s">
        <v>40</v>
      </c>
      <c r="AC80" s="84" t="s">
        <v>40</v>
      </c>
      <c r="AD80" s="75" t="s">
        <v>163</v>
      </c>
    </row>
    <row r="81" spans="1:30" ht="15">
      <c r="A81" s="30" t="s">
        <v>167</v>
      </c>
      <c r="B81" s="84">
        <v>2828</v>
      </c>
      <c r="C81" s="84">
        <v>3098</v>
      </c>
      <c r="D81" s="84">
        <v>3553</v>
      </c>
      <c r="E81" s="84">
        <v>3632</v>
      </c>
      <c r="F81" s="84">
        <v>3575</v>
      </c>
      <c r="G81" s="84">
        <v>3297</v>
      </c>
      <c r="H81" s="84">
        <v>2275</v>
      </c>
      <c r="I81" s="84">
        <v>1175</v>
      </c>
      <c r="J81" s="84">
        <v>212</v>
      </c>
      <c r="K81" s="84" t="s">
        <v>40</v>
      </c>
      <c r="L81" s="84" t="s">
        <v>40</v>
      </c>
      <c r="M81" s="84" t="s">
        <v>40</v>
      </c>
      <c r="N81" s="84" t="s">
        <v>40</v>
      </c>
      <c r="O81" s="84" t="s">
        <v>40</v>
      </c>
      <c r="P81" s="84" t="s">
        <v>40</v>
      </c>
      <c r="Q81" s="84" t="s">
        <v>40</v>
      </c>
      <c r="R81" s="84" t="s">
        <v>40</v>
      </c>
      <c r="S81" s="84" t="s">
        <v>40</v>
      </c>
      <c r="T81" s="84" t="s">
        <v>40</v>
      </c>
      <c r="U81" s="84" t="s">
        <v>40</v>
      </c>
      <c r="V81" s="84" t="s">
        <v>40</v>
      </c>
      <c r="W81" s="84" t="s">
        <v>40</v>
      </c>
      <c r="X81" s="84" t="s">
        <v>40</v>
      </c>
      <c r="Y81" s="84" t="s">
        <v>40</v>
      </c>
      <c r="Z81" s="84" t="s">
        <v>40</v>
      </c>
      <c r="AA81" s="84" t="s">
        <v>40</v>
      </c>
      <c r="AB81" s="84" t="s">
        <v>40</v>
      </c>
      <c r="AC81" s="84" t="s">
        <v>40</v>
      </c>
      <c r="AD81" s="75" t="s">
        <v>164</v>
      </c>
    </row>
    <row r="82" spans="1:30" ht="15" customHeight="1">
      <c r="A82" s="30" t="s">
        <v>189</v>
      </c>
      <c r="B82" s="84">
        <v>1588</v>
      </c>
      <c r="C82" s="84">
        <v>1443</v>
      </c>
      <c r="D82" s="84">
        <v>1135</v>
      </c>
      <c r="E82" s="84">
        <v>960</v>
      </c>
      <c r="F82" s="84">
        <v>63</v>
      </c>
      <c r="G82" s="84">
        <v>42</v>
      </c>
      <c r="H82" s="84">
        <v>8</v>
      </c>
      <c r="I82" s="84" t="s">
        <v>40</v>
      </c>
      <c r="J82" s="84" t="s">
        <v>40</v>
      </c>
      <c r="K82" s="84" t="s">
        <v>40</v>
      </c>
      <c r="L82" s="84" t="s">
        <v>40</v>
      </c>
      <c r="M82" s="84" t="s">
        <v>40</v>
      </c>
      <c r="N82" s="84" t="s">
        <v>40</v>
      </c>
      <c r="O82" s="84" t="s">
        <v>40</v>
      </c>
      <c r="P82" s="84" t="s">
        <v>40</v>
      </c>
      <c r="Q82" s="84" t="s">
        <v>40</v>
      </c>
      <c r="R82" s="84" t="s">
        <v>40</v>
      </c>
      <c r="S82" s="84" t="s">
        <v>40</v>
      </c>
      <c r="T82" s="84" t="s">
        <v>40</v>
      </c>
      <c r="U82" s="84" t="s">
        <v>40</v>
      </c>
      <c r="V82" s="84" t="s">
        <v>40</v>
      </c>
      <c r="W82" s="84" t="s">
        <v>40</v>
      </c>
      <c r="X82" s="84" t="s">
        <v>40</v>
      </c>
      <c r="Y82" s="84" t="s">
        <v>40</v>
      </c>
      <c r="Z82" s="84" t="s">
        <v>40</v>
      </c>
      <c r="AA82" s="84" t="s">
        <v>40</v>
      </c>
      <c r="AB82" s="84" t="s">
        <v>40</v>
      </c>
      <c r="AC82" s="84" t="s">
        <v>40</v>
      </c>
      <c r="AD82" s="75" t="s">
        <v>184</v>
      </c>
    </row>
    <row r="83" spans="1:30" ht="15" customHeight="1">
      <c r="A83" s="30" t="s">
        <v>190</v>
      </c>
      <c r="B83" s="84">
        <v>1243</v>
      </c>
      <c r="C83" s="84">
        <v>594</v>
      </c>
      <c r="D83" s="84">
        <v>407</v>
      </c>
      <c r="E83" s="84">
        <v>234</v>
      </c>
      <c r="F83" s="84">
        <v>79</v>
      </c>
      <c r="G83" s="84">
        <v>46</v>
      </c>
      <c r="H83" s="84">
        <v>18</v>
      </c>
      <c r="I83" s="84" t="s">
        <v>40</v>
      </c>
      <c r="J83" s="84" t="s">
        <v>40</v>
      </c>
      <c r="K83" s="84" t="s">
        <v>40</v>
      </c>
      <c r="L83" s="84" t="s">
        <v>40</v>
      </c>
      <c r="M83" s="84" t="s">
        <v>40</v>
      </c>
      <c r="N83" s="84" t="s">
        <v>40</v>
      </c>
      <c r="O83" s="84" t="s">
        <v>40</v>
      </c>
      <c r="P83" s="84" t="s">
        <v>40</v>
      </c>
      <c r="Q83" s="84" t="s">
        <v>40</v>
      </c>
      <c r="R83" s="84" t="s">
        <v>40</v>
      </c>
      <c r="S83" s="84" t="s">
        <v>40</v>
      </c>
      <c r="T83" s="84" t="s">
        <v>40</v>
      </c>
      <c r="U83" s="84" t="s">
        <v>40</v>
      </c>
      <c r="V83" s="84" t="s">
        <v>40</v>
      </c>
      <c r="W83" s="84" t="s">
        <v>40</v>
      </c>
      <c r="X83" s="84" t="s">
        <v>40</v>
      </c>
      <c r="Y83" s="84" t="s">
        <v>40</v>
      </c>
      <c r="Z83" s="84" t="s">
        <v>40</v>
      </c>
      <c r="AA83" s="84" t="s">
        <v>40</v>
      </c>
      <c r="AB83" s="84" t="s">
        <v>40</v>
      </c>
      <c r="AC83" s="84" t="s">
        <v>40</v>
      </c>
      <c r="AD83" s="75" t="s">
        <v>179</v>
      </c>
    </row>
    <row r="84" spans="1:30" ht="15" customHeight="1">
      <c r="A84" s="30" t="s">
        <v>188</v>
      </c>
      <c r="B84" s="84" t="s">
        <v>40</v>
      </c>
      <c r="C84" s="84" t="s">
        <v>40</v>
      </c>
      <c r="D84" s="84">
        <v>258</v>
      </c>
      <c r="E84" s="84">
        <v>169</v>
      </c>
      <c r="F84" s="84">
        <v>98</v>
      </c>
      <c r="G84" s="84">
        <v>63</v>
      </c>
      <c r="H84" s="84">
        <v>32</v>
      </c>
      <c r="I84" s="84" t="s">
        <v>40</v>
      </c>
      <c r="J84" s="84" t="s">
        <v>40</v>
      </c>
      <c r="K84" s="84" t="s">
        <v>40</v>
      </c>
      <c r="L84" s="84" t="s">
        <v>40</v>
      </c>
      <c r="M84" s="84" t="s">
        <v>40</v>
      </c>
      <c r="N84" s="84" t="s">
        <v>40</v>
      </c>
      <c r="O84" s="84" t="s">
        <v>40</v>
      </c>
      <c r="P84" s="84" t="s">
        <v>40</v>
      </c>
      <c r="Q84" s="84" t="s">
        <v>40</v>
      </c>
      <c r="R84" s="84" t="s">
        <v>40</v>
      </c>
      <c r="S84" s="84" t="s">
        <v>40</v>
      </c>
      <c r="T84" s="84" t="s">
        <v>40</v>
      </c>
      <c r="U84" s="84" t="s">
        <v>40</v>
      </c>
      <c r="V84" s="84" t="s">
        <v>40</v>
      </c>
      <c r="W84" s="84" t="s">
        <v>40</v>
      </c>
      <c r="X84" s="84" t="s">
        <v>40</v>
      </c>
      <c r="Y84" s="84" t="s">
        <v>40</v>
      </c>
      <c r="Z84" s="84" t="s">
        <v>40</v>
      </c>
      <c r="AA84" s="84" t="s">
        <v>40</v>
      </c>
      <c r="AB84" s="84" t="s">
        <v>40</v>
      </c>
      <c r="AC84" s="84" t="s">
        <v>40</v>
      </c>
      <c r="AD84" s="75" t="s">
        <v>180</v>
      </c>
    </row>
    <row r="85" spans="1:30" ht="15" customHeight="1">
      <c r="A85" s="30" t="s">
        <v>185</v>
      </c>
      <c r="B85" s="84">
        <v>1801</v>
      </c>
      <c r="C85" s="84">
        <v>1838</v>
      </c>
      <c r="D85" s="84">
        <v>1842</v>
      </c>
      <c r="E85" s="84">
        <v>1684</v>
      </c>
      <c r="F85" s="84">
        <v>1833</v>
      </c>
      <c r="G85" s="84">
        <v>1555</v>
      </c>
      <c r="H85" s="84">
        <v>885</v>
      </c>
      <c r="I85" s="84" t="s">
        <v>40</v>
      </c>
      <c r="J85" s="84" t="s">
        <v>40</v>
      </c>
      <c r="K85" s="84" t="s">
        <v>40</v>
      </c>
      <c r="L85" s="84" t="s">
        <v>40</v>
      </c>
      <c r="M85" s="84" t="s">
        <v>40</v>
      </c>
      <c r="N85" s="84" t="s">
        <v>40</v>
      </c>
      <c r="O85" s="84" t="s">
        <v>40</v>
      </c>
      <c r="P85" s="84" t="s">
        <v>40</v>
      </c>
      <c r="Q85" s="84" t="s">
        <v>40</v>
      </c>
      <c r="R85" s="84" t="s">
        <v>40</v>
      </c>
      <c r="S85" s="84" t="s">
        <v>40</v>
      </c>
      <c r="T85" s="84" t="s">
        <v>40</v>
      </c>
      <c r="U85" s="84" t="s">
        <v>40</v>
      </c>
      <c r="V85" s="84" t="s">
        <v>40</v>
      </c>
      <c r="W85" s="84" t="s">
        <v>40</v>
      </c>
      <c r="X85" s="84" t="s">
        <v>40</v>
      </c>
      <c r="Y85" s="84" t="s">
        <v>40</v>
      </c>
      <c r="Z85" s="84" t="s">
        <v>40</v>
      </c>
      <c r="AA85" s="84" t="s">
        <v>40</v>
      </c>
      <c r="AB85" s="84" t="s">
        <v>40</v>
      </c>
      <c r="AC85" s="84" t="s">
        <v>40</v>
      </c>
      <c r="AD85" s="75" t="s">
        <v>182</v>
      </c>
    </row>
    <row r="86" spans="1:30" ht="15" customHeight="1">
      <c r="A86" s="30" t="s">
        <v>187</v>
      </c>
      <c r="B86" s="84">
        <v>1423</v>
      </c>
      <c r="C86" s="84">
        <v>1110</v>
      </c>
      <c r="D86" s="84">
        <v>826</v>
      </c>
      <c r="E86" s="84">
        <v>489</v>
      </c>
      <c r="F86" s="84">
        <v>204</v>
      </c>
      <c r="G86" s="84">
        <v>53</v>
      </c>
      <c r="H86" s="84" t="s">
        <v>40</v>
      </c>
      <c r="I86" s="84" t="s">
        <v>40</v>
      </c>
      <c r="J86" s="84" t="s">
        <v>40</v>
      </c>
      <c r="K86" s="84" t="s">
        <v>40</v>
      </c>
      <c r="L86" s="84" t="s">
        <v>40</v>
      </c>
      <c r="M86" s="84" t="s">
        <v>40</v>
      </c>
      <c r="N86" s="84" t="s">
        <v>40</v>
      </c>
      <c r="O86" s="84" t="s">
        <v>40</v>
      </c>
      <c r="P86" s="84" t="s">
        <v>40</v>
      </c>
      <c r="Q86" s="84" t="s">
        <v>40</v>
      </c>
      <c r="R86" s="84" t="s">
        <v>40</v>
      </c>
      <c r="S86" s="84" t="s">
        <v>40</v>
      </c>
      <c r="T86" s="84" t="s">
        <v>40</v>
      </c>
      <c r="U86" s="84" t="s">
        <v>40</v>
      </c>
      <c r="V86" s="84" t="s">
        <v>40</v>
      </c>
      <c r="W86" s="84" t="s">
        <v>40</v>
      </c>
      <c r="X86" s="84" t="s">
        <v>40</v>
      </c>
      <c r="Y86" s="84" t="s">
        <v>40</v>
      </c>
      <c r="Z86" s="84" t="s">
        <v>40</v>
      </c>
      <c r="AA86" s="84" t="s">
        <v>40</v>
      </c>
      <c r="AB86" s="84" t="s">
        <v>40</v>
      </c>
      <c r="AC86" s="84" t="s">
        <v>40</v>
      </c>
      <c r="AD86" s="75" t="s">
        <v>181</v>
      </c>
    </row>
    <row r="87" spans="1:30" ht="15" customHeight="1">
      <c r="A87" s="30" t="s">
        <v>186</v>
      </c>
      <c r="B87" s="84" t="s">
        <v>40</v>
      </c>
      <c r="C87" s="84" t="s">
        <v>40</v>
      </c>
      <c r="D87" s="84">
        <v>145</v>
      </c>
      <c r="E87" s="84">
        <v>111</v>
      </c>
      <c r="F87" s="84">
        <v>69</v>
      </c>
      <c r="G87" s="84">
        <v>31</v>
      </c>
      <c r="H87" s="84" t="s">
        <v>40</v>
      </c>
      <c r="I87" s="84" t="s">
        <v>40</v>
      </c>
      <c r="J87" s="84" t="s">
        <v>40</v>
      </c>
      <c r="K87" s="84" t="s">
        <v>40</v>
      </c>
      <c r="L87" s="84" t="s">
        <v>40</v>
      </c>
      <c r="M87" s="84" t="s">
        <v>40</v>
      </c>
      <c r="N87" s="84" t="s">
        <v>40</v>
      </c>
      <c r="O87" s="84" t="s">
        <v>40</v>
      </c>
      <c r="P87" s="84" t="s">
        <v>40</v>
      </c>
      <c r="Q87" s="84" t="s">
        <v>40</v>
      </c>
      <c r="R87" s="84" t="s">
        <v>40</v>
      </c>
      <c r="S87" s="84" t="s">
        <v>40</v>
      </c>
      <c r="T87" s="84" t="s">
        <v>40</v>
      </c>
      <c r="U87" s="84" t="s">
        <v>40</v>
      </c>
      <c r="V87" s="84" t="s">
        <v>40</v>
      </c>
      <c r="W87" s="84" t="s">
        <v>40</v>
      </c>
      <c r="X87" s="84" t="s">
        <v>40</v>
      </c>
      <c r="Y87" s="84" t="s">
        <v>40</v>
      </c>
      <c r="Z87" s="84" t="s">
        <v>40</v>
      </c>
      <c r="AA87" s="84" t="s">
        <v>40</v>
      </c>
      <c r="AB87" s="84" t="s">
        <v>40</v>
      </c>
      <c r="AC87" s="84" t="s">
        <v>40</v>
      </c>
      <c r="AD87" s="75" t="s">
        <v>183</v>
      </c>
    </row>
    <row r="88" spans="1:30" ht="15" customHeight="1">
      <c r="A88" s="30" t="s">
        <v>195</v>
      </c>
      <c r="B88" s="84" t="s">
        <v>40</v>
      </c>
      <c r="C88" s="84" t="s">
        <v>40</v>
      </c>
      <c r="D88" s="84" t="s">
        <v>40</v>
      </c>
      <c r="E88" s="84">
        <v>338</v>
      </c>
      <c r="F88" s="84">
        <v>173</v>
      </c>
      <c r="G88" s="84" t="s">
        <v>40</v>
      </c>
      <c r="H88" s="84" t="s">
        <v>40</v>
      </c>
      <c r="I88" s="84" t="s">
        <v>40</v>
      </c>
      <c r="J88" s="84" t="s">
        <v>40</v>
      </c>
      <c r="K88" s="84" t="s">
        <v>40</v>
      </c>
      <c r="L88" s="84" t="s">
        <v>40</v>
      </c>
      <c r="M88" s="84" t="s">
        <v>40</v>
      </c>
      <c r="N88" s="84" t="s">
        <v>40</v>
      </c>
      <c r="O88" s="84" t="s">
        <v>40</v>
      </c>
      <c r="P88" s="84" t="s">
        <v>40</v>
      </c>
      <c r="Q88" s="84" t="s">
        <v>40</v>
      </c>
      <c r="R88" s="84" t="s">
        <v>40</v>
      </c>
      <c r="S88" s="84" t="s">
        <v>40</v>
      </c>
      <c r="T88" s="84" t="s">
        <v>40</v>
      </c>
      <c r="U88" s="84" t="s">
        <v>40</v>
      </c>
      <c r="V88" s="84" t="s">
        <v>40</v>
      </c>
      <c r="W88" s="84" t="s">
        <v>40</v>
      </c>
      <c r="X88" s="84" t="s">
        <v>40</v>
      </c>
      <c r="Y88" s="84" t="s">
        <v>40</v>
      </c>
      <c r="Z88" s="84" t="s">
        <v>40</v>
      </c>
      <c r="AA88" s="84" t="s">
        <v>40</v>
      </c>
      <c r="AB88" s="84" t="s">
        <v>40</v>
      </c>
      <c r="AC88" s="84" t="s">
        <v>40</v>
      </c>
      <c r="AD88" s="75" t="s">
        <v>194</v>
      </c>
    </row>
    <row r="89" spans="1:30" ht="15" customHeight="1">
      <c r="A89" s="94" t="s">
        <v>199</v>
      </c>
      <c r="B89" s="84">
        <v>91</v>
      </c>
      <c r="C89" s="84">
        <v>83</v>
      </c>
      <c r="D89" s="84">
        <v>51</v>
      </c>
      <c r="E89" s="84">
        <v>27</v>
      </c>
      <c r="F89" s="84" t="s">
        <v>40</v>
      </c>
      <c r="G89" s="84" t="s">
        <v>40</v>
      </c>
      <c r="H89" s="84" t="s">
        <v>40</v>
      </c>
      <c r="I89" s="84" t="s">
        <v>40</v>
      </c>
      <c r="J89" s="84" t="s">
        <v>40</v>
      </c>
      <c r="K89" s="84" t="s">
        <v>40</v>
      </c>
      <c r="L89" s="84" t="s">
        <v>40</v>
      </c>
      <c r="M89" s="84" t="s">
        <v>40</v>
      </c>
      <c r="N89" s="84" t="s">
        <v>40</v>
      </c>
      <c r="O89" s="84" t="s">
        <v>40</v>
      </c>
      <c r="P89" s="84" t="s">
        <v>40</v>
      </c>
      <c r="Q89" s="84" t="s">
        <v>40</v>
      </c>
      <c r="R89" s="84" t="s">
        <v>40</v>
      </c>
      <c r="S89" s="84" t="s">
        <v>40</v>
      </c>
      <c r="T89" s="84" t="s">
        <v>40</v>
      </c>
      <c r="U89" s="84" t="s">
        <v>40</v>
      </c>
      <c r="V89" s="84" t="s">
        <v>40</v>
      </c>
      <c r="W89" s="84" t="s">
        <v>40</v>
      </c>
      <c r="X89" s="84" t="s">
        <v>40</v>
      </c>
      <c r="Y89" s="84" t="s">
        <v>40</v>
      </c>
      <c r="Z89" s="84" t="s">
        <v>40</v>
      </c>
      <c r="AA89" s="84" t="s">
        <v>40</v>
      </c>
      <c r="AB89" s="84" t="s">
        <v>40</v>
      </c>
      <c r="AC89" s="84" t="s">
        <v>40</v>
      </c>
      <c r="AD89" s="75" t="s">
        <v>208</v>
      </c>
    </row>
    <row r="90" spans="1:30" ht="15" customHeight="1">
      <c r="A90" s="94" t="s">
        <v>210</v>
      </c>
      <c r="B90" s="84">
        <v>129</v>
      </c>
      <c r="C90" s="84">
        <v>92</v>
      </c>
      <c r="D90" s="84">
        <v>48</v>
      </c>
      <c r="E90" s="84" t="s">
        <v>40</v>
      </c>
      <c r="F90" s="84" t="s">
        <v>40</v>
      </c>
      <c r="G90" s="84" t="s">
        <v>40</v>
      </c>
      <c r="H90" s="84" t="s">
        <v>40</v>
      </c>
      <c r="I90" s="84" t="s">
        <v>40</v>
      </c>
      <c r="J90" s="84" t="s">
        <v>40</v>
      </c>
      <c r="K90" s="84" t="s">
        <v>40</v>
      </c>
      <c r="L90" s="84" t="s">
        <v>40</v>
      </c>
      <c r="M90" s="84" t="s">
        <v>40</v>
      </c>
      <c r="N90" s="84" t="s">
        <v>40</v>
      </c>
      <c r="O90" s="84" t="s">
        <v>40</v>
      </c>
      <c r="P90" s="84" t="s">
        <v>40</v>
      </c>
      <c r="Q90" s="84" t="s">
        <v>40</v>
      </c>
      <c r="R90" s="84" t="s">
        <v>40</v>
      </c>
      <c r="S90" s="84" t="s">
        <v>40</v>
      </c>
      <c r="T90" s="84" t="s">
        <v>40</v>
      </c>
      <c r="U90" s="84" t="s">
        <v>40</v>
      </c>
      <c r="V90" s="84" t="s">
        <v>40</v>
      </c>
      <c r="W90" s="84" t="s">
        <v>40</v>
      </c>
      <c r="X90" s="84" t="s">
        <v>40</v>
      </c>
      <c r="Y90" s="84" t="s">
        <v>40</v>
      </c>
      <c r="Z90" s="84" t="s">
        <v>40</v>
      </c>
      <c r="AA90" s="84" t="s">
        <v>40</v>
      </c>
      <c r="AB90" s="84" t="s">
        <v>40</v>
      </c>
      <c r="AC90" s="84" t="s">
        <v>40</v>
      </c>
      <c r="AD90" s="75" t="s">
        <v>209</v>
      </c>
    </row>
    <row r="91" spans="1:30" s="86" customFormat="1" ht="15">
      <c r="A91" s="81" t="s">
        <v>124</v>
      </c>
      <c r="N91" s="82"/>
      <c r="O91" s="82"/>
      <c r="P91" s="82"/>
      <c r="Q91" s="82"/>
      <c r="R91" s="82"/>
      <c r="S91" s="87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88" t="s">
        <v>125</v>
      </c>
    </row>
    <row r="92" spans="1:30" s="86" customFormat="1" ht="15.75">
      <c r="A92" s="81" t="s">
        <v>224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2"/>
      <c r="O92" s="82"/>
      <c r="P92" s="82"/>
      <c r="Q92" s="82"/>
      <c r="R92" s="82"/>
      <c r="S92" s="87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83" t="s">
        <v>231</v>
      </c>
    </row>
    <row r="93" spans="1:30" s="86" customFormat="1" ht="15.75">
      <c r="A93" s="81" t="s">
        <v>222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2"/>
      <c r="O93" s="82"/>
      <c r="P93" s="82"/>
      <c r="Q93" s="82"/>
      <c r="R93" s="82"/>
      <c r="S93" s="87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83" t="s">
        <v>220</v>
      </c>
    </row>
    <row r="94" spans="1:30" s="86" customFormat="1" ht="15.75">
      <c r="A94" s="123" t="s">
        <v>233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2"/>
      <c r="O94" s="82"/>
      <c r="P94" s="82"/>
      <c r="Q94" s="82"/>
      <c r="R94" s="82"/>
      <c r="S94" s="87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121" t="s">
        <v>232</v>
      </c>
    </row>
    <row r="95" spans="1:30" s="86" customFormat="1" ht="15.75">
      <c r="A95" s="81" t="s">
        <v>126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2"/>
      <c r="O95" s="82"/>
      <c r="P95" s="82"/>
      <c r="Q95" s="82"/>
      <c r="R95" s="82"/>
      <c r="S95" s="87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83" t="s">
        <v>218</v>
      </c>
    </row>
    <row r="96" spans="1:30" s="86" customFormat="1" ht="15.75">
      <c r="A96" s="81" t="s">
        <v>132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2"/>
      <c r="O96" s="82"/>
      <c r="P96" s="82"/>
      <c r="Q96" s="82"/>
      <c r="R96" s="82"/>
      <c r="S96" s="87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83" t="s">
        <v>219</v>
      </c>
    </row>
    <row r="97" spans="1:30" s="86" customFormat="1" ht="15.75">
      <c r="A97" s="81" t="s">
        <v>142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62"/>
      <c r="O97" s="62"/>
      <c r="P97" s="62"/>
      <c r="Q97" s="62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90" t="s">
        <v>143</v>
      </c>
    </row>
    <row r="98" spans="1:30" s="86" customFormat="1" ht="15.75">
      <c r="A98" s="81" t="s">
        <v>127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2"/>
      <c r="O98" s="82"/>
      <c r="P98" s="82"/>
      <c r="Q98" s="82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3" t="s">
        <v>128</v>
      </c>
    </row>
    <row r="99" spans="1:30" s="86" customFormat="1" ht="15.75">
      <c r="A99" s="81" t="s">
        <v>225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  <c r="O99" s="82"/>
      <c r="P99" s="82"/>
      <c r="Q99" s="82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3" t="s">
        <v>213</v>
      </c>
    </row>
    <row r="100" spans="1:30" s="86" customFormat="1" ht="15.75">
      <c r="A100" s="81" t="s">
        <v>174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  <c r="O100" s="82"/>
      <c r="P100" s="82"/>
      <c r="Q100" s="82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3" t="s">
        <v>173</v>
      </c>
    </row>
    <row r="101" spans="1:30" s="86" customFormat="1" ht="15.75">
      <c r="A101" s="81" t="s">
        <v>200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2"/>
      <c r="O101" s="82"/>
      <c r="P101" s="82"/>
      <c r="Q101" s="82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3" t="s">
        <v>202</v>
      </c>
    </row>
    <row r="102" spans="1:30" s="86" customFormat="1" ht="15.75">
      <c r="A102" s="81" t="s">
        <v>201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2"/>
      <c r="O102" s="82"/>
      <c r="P102" s="82"/>
      <c r="Q102" s="82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3" t="s">
        <v>204</v>
      </c>
    </row>
    <row r="103" spans="1:30" s="86" customFormat="1" ht="15.75">
      <c r="A103" s="91" t="s">
        <v>140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  <c r="S103" s="77"/>
      <c r="T103" s="77"/>
      <c r="U103" s="92"/>
      <c r="V103" s="92"/>
      <c r="W103" s="92"/>
      <c r="X103" s="92"/>
      <c r="Y103" s="92"/>
      <c r="Z103" s="93"/>
      <c r="AD103" s="93" t="s">
        <v>141</v>
      </c>
    </row>
    <row r="105" ht="15.75">
      <c r="A105" s="81"/>
    </row>
  </sheetData>
  <sheetProtection/>
  <mergeCells count="1">
    <mergeCell ref="P40:S40"/>
  </mergeCells>
  <printOptions horizontalCentered="1"/>
  <pageMargins left="0.19" right="0.11811023622047245" top="0.35" bottom="0" header="0.54" footer="0"/>
  <pageSetup fitToHeight="0" fitToWidth="1" horizontalDpi="300" verticalDpi="300" orientation="landscape" paperSize="9" scale="55" r:id="rId3"/>
  <rowBreaks count="1" manualBreakCount="1">
    <brk id="3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2011-09-18T09:01:55Z</cp:lastPrinted>
  <dcterms:created xsi:type="dcterms:W3CDTF">2005-07-14T14:15:53Z</dcterms:created>
  <dcterms:modified xsi:type="dcterms:W3CDTF">2016-09-06T11:32:39Z</dcterms:modified>
  <cp:category/>
  <cp:version/>
  <cp:contentType/>
  <cp:contentStatus/>
</cp:coreProperties>
</file>