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אתר המלג\עדכון תשעט\"/>
    </mc:Choice>
  </mc:AlternateContent>
  <bookViews>
    <workbookView xWindow="0" yWindow="345" windowWidth="15195" windowHeight="7695"/>
  </bookViews>
  <sheets>
    <sheet name="Table 2" sheetId="1" r:id="rId1"/>
  </sheets>
  <externalReferences>
    <externalReference r:id="rId2"/>
  </externalReferences>
  <definedNames>
    <definedName name="_Fill" localSheetId="0" hidden="1">'Table 2'!#REF!</definedName>
    <definedName name="_Fill" hidden="1">'[1]T301-307'!$DF$234:$DF$246</definedName>
    <definedName name="_Key1" localSheetId="0" hidden="1">'Table 2'!#REF!</definedName>
    <definedName name="_Key1" hidden="1">'[1]T301-307'!$AW$132</definedName>
    <definedName name="_Order1" hidden="1">255</definedName>
    <definedName name="_Parse_Out" localSheetId="0" hidden="1">'Table 2'!#REF!</definedName>
    <definedName name="_Parse_Out" hidden="1">'[1]T301-307'!$DG$11:$DT$181</definedName>
    <definedName name="_Regression_Int" localSheetId="0" hidden="1">1</definedName>
    <definedName name="_Sort" localSheetId="0" hidden="1">'Table 2'!#REF!</definedName>
    <definedName name="_Sort" hidden="1">'[1]T301-307'!$AU$132:$AX$138</definedName>
    <definedName name="Print_Area_MI" localSheetId="0">'Table 2'!#REF!</definedName>
    <definedName name="Print_Titles_MI" localSheetId="0">'Table 2'!$1038:$1038</definedName>
    <definedName name="_xlnm.Print_Area" localSheetId="0">'Table 2'!$A$2:$K$244</definedName>
    <definedName name="_xlnm.Print_Titles" localSheetId="0">'Table 2'!$1038:$1038</definedName>
  </definedNames>
  <calcPr calcId="162913" concurrentCalc="0"/>
</workbook>
</file>

<file path=xl/calcChain.xml><?xml version="1.0" encoding="utf-8"?>
<calcChain xmlns="http://schemas.openxmlformats.org/spreadsheetml/2006/main">
  <c r="J200" i="1" l="1"/>
  <c r="J201" i="1"/>
  <c r="J156" i="1"/>
  <c r="J157" i="1"/>
  <c r="J105" i="1"/>
  <c r="J104" i="1"/>
  <c r="C17" i="1"/>
  <c r="D17" i="1"/>
  <c r="E17" i="1"/>
  <c r="F17" i="1"/>
  <c r="G17" i="1"/>
  <c r="H17" i="1"/>
  <c r="I17" i="1"/>
  <c r="J60" i="1"/>
  <c r="J61" i="1"/>
  <c r="J17" i="1"/>
  <c r="J15" i="1"/>
  <c r="C16" i="1"/>
  <c r="D16" i="1"/>
  <c r="E16" i="1"/>
  <c r="F16" i="1"/>
  <c r="G16" i="1"/>
  <c r="H16" i="1"/>
  <c r="I16" i="1"/>
  <c r="C15" i="1"/>
  <c r="D15" i="1"/>
  <c r="E15" i="1"/>
  <c r="F15" i="1"/>
  <c r="G15" i="1"/>
  <c r="H15" i="1"/>
  <c r="I15" i="1"/>
  <c r="J199" i="1"/>
  <c r="J155" i="1"/>
  <c r="J103" i="1"/>
  <c r="J59" i="1"/>
  <c r="J198" i="1"/>
  <c r="J154" i="1"/>
  <c r="J102" i="1"/>
  <c r="J58" i="1"/>
  <c r="C14" i="1"/>
  <c r="D14" i="1"/>
  <c r="E14" i="1"/>
  <c r="F14" i="1"/>
  <c r="G14" i="1"/>
  <c r="H14" i="1"/>
  <c r="I14" i="1"/>
  <c r="J16" i="1"/>
  <c r="J14" i="1"/>
  <c r="J96" i="1"/>
  <c r="D96" i="1"/>
  <c r="E96" i="1"/>
  <c r="F52" i="1"/>
  <c r="B52" i="1"/>
  <c r="C52" i="1"/>
  <c r="D52" i="1"/>
  <c r="E52" i="1"/>
  <c r="G52" i="1"/>
  <c r="H52" i="1"/>
  <c r="I52" i="1"/>
  <c r="J140" i="1"/>
  <c r="D140" i="1"/>
  <c r="F140" i="1"/>
  <c r="J192" i="1"/>
  <c r="D192" i="1"/>
  <c r="J236" i="1"/>
  <c r="D236" i="1"/>
  <c r="E236" i="1"/>
  <c r="F236" i="1"/>
  <c r="G236" i="1"/>
  <c r="J52" i="1"/>
  <c r="J235" i="1"/>
  <c r="J191" i="1"/>
  <c r="B51" i="1"/>
  <c r="C51" i="1"/>
  <c r="J51" i="1"/>
  <c r="D51" i="1"/>
  <c r="E51" i="1"/>
  <c r="F51" i="1"/>
  <c r="G51" i="1"/>
  <c r="H51" i="1"/>
  <c r="I51" i="1"/>
  <c r="D95" i="1"/>
  <c r="F95" i="1"/>
  <c r="J139" i="1"/>
  <c r="J95" i="1"/>
  <c r="D94" i="1"/>
  <c r="F94" i="1"/>
  <c r="B50" i="1"/>
  <c r="C50" i="1"/>
  <c r="D234" i="1"/>
  <c r="D50" i="1"/>
  <c r="E94" i="1"/>
  <c r="E234" i="1"/>
  <c r="E50" i="1"/>
  <c r="F138" i="1"/>
  <c r="F234" i="1"/>
  <c r="F50" i="1"/>
  <c r="G50" i="1"/>
  <c r="H138" i="1"/>
  <c r="H50" i="1"/>
  <c r="I138" i="1"/>
  <c r="I50" i="1"/>
  <c r="J94" i="1"/>
  <c r="J138" i="1"/>
  <c r="J190" i="1"/>
  <c r="J234" i="1"/>
  <c r="E233" i="1"/>
  <c r="F233" i="1"/>
  <c r="G233" i="1"/>
  <c r="J233" i="1"/>
  <c r="J137" i="1"/>
  <c r="J93" i="1"/>
  <c r="B49" i="1"/>
  <c r="J49" i="1"/>
  <c r="J189" i="1"/>
  <c r="J50" i="1"/>
</calcChain>
</file>

<file path=xl/comments1.xml><?xml version="1.0" encoding="utf-8"?>
<comments xmlns="http://schemas.openxmlformats.org/spreadsheetml/2006/main">
  <authors>
    <author>Hava</author>
  </authors>
  <commentList>
    <comment ref="D80" authorId="0" shapeId="0">
      <text>
        <r>
          <rPr>
            <b/>
            <sz val="8"/>
            <color indexed="81"/>
            <rFont val="Tahoma"/>
            <family val="2"/>
          </rPr>
          <t>Hava:</t>
        </r>
        <r>
          <rPr>
            <sz val="8"/>
            <color indexed="81"/>
            <rFont val="Tahoma"/>
            <family val="2"/>
          </rPr>
          <t xml:space="preserve">
מהם: 164 סטודנטים בקמפוס באילת</t>
        </r>
      </text>
    </comment>
  </commentList>
</comments>
</file>

<file path=xl/sharedStrings.xml><?xml version="1.0" encoding="utf-8"?>
<sst xmlns="http://schemas.openxmlformats.org/spreadsheetml/2006/main" count="609" uniqueCount="134">
  <si>
    <t xml:space="preserve"> </t>
  </si>
  <si>
    <t>Students in Universities</t>
  </si>
  <si>
    <t xml:space="preserve">סטודנטים באוניברסיטאות  </t>
  </si>
  <si>
    <t>by Institution and Level of Degree</t>
  </si>
  <si>
    <t xml:space="preserve">לפי מוסד ותואר </t>
  </si>
  <si>
    <t>מכון ויצמן למדע</t>
  </si>
  <si>
    <t>אוניברסיטת בן-גוריון בנגב</t>
  </si>
  <si>
    <t>אוניברסיטת חיפה</t>
  </si>
  <si>
    <t>אוניברסיטת בר-אילן</t>
  </si>
  <si>
    <t>אוניברסיטת ת"א</t>
  </si>
  <si>
    <t>הטכניון</t>
  </si>
  <si>
    <t>האוניברסיטה העברית</t>
  </si>
  <si>
    <t>סה"כ</t>
  </si>
  <si>
    <t>Weizmann Institute of Science</t>
  </si>
  <si>
    <t>Ben-Gurion Univ. of the Negev</t>
  </si>
  <si>
    <t>Haifa University</t>
  </si>
  <si>
    <t>Bar-Ilan University</t>
  </si>
  <si>
    <t>Tel-Aviv University</t>
  </si>
  <si>
    <t>Technion</t>
  </si>
  <si>
    <t>Hebrew University</t>
  </si>
  <si>
    <t>Total</t>
  </si>
  <si>
    <t>1969/70</t>
  </si>
  <si>
    <t>תש"ל</t>
  </si>
  <si>
    <t>1974/75</t>
  </si>
  <si>
    <t>תשל"ה</t>
  </si>
  <si>
    <t>1979/80</t>
  </si>
  <si>
    <t>תש"מ</t>
  </si>
  <si>
    <t>1984/85</t>
  </si>
  <si>
    <t>תשמ"ה</t>
  </si>
  <si>
    <t>1985/86</t>
  </si>
  <si>
    <t>תשמ"ו</t>
  </si>
  <si>
    <t>1986/87</t>
  </si>
  <si>
    <t>תשמ"ז</t>
  </si>
  <si>
    <t>1987/88</t>
  </si>
  <si>
    <t>תשמ"ח</t>
  </si>
  <si>
    <t>1988/89</t>
  </si>
  <si>
    <t>תשמ"ט</t>
  </si>
  <si>
    <t>1989/90</t>
  </si>
  <si>
    <t>תש"ן</t>
  </si>
  <si>
    <t>1990/91</t>
  </si>
  <si>
    <t>תשנ"א</t>
  </si>
  <si>
    <t>1991/92</t>
  </si>
  <si>
    <t>תשנ"ב</t>
  </si>
  <si>
    <t>1992/93</t>
  </si>
  <si>
    <t>תשנ"ג</t>
  </si>
  <si>
    <t>1993/94</t>
  </si>
  <si>
    <t>תשנ"ד</t>
  </si>
  <si>
    <t>1994/95</t>
  </si>
  <si>
    <t>תשנ"ה</t>
  </si>
  <si>
    <t>1995/96</t>
  </si>
  <si>
    <t>תשנ"ו</t>
  </si>
  <si>
    <t>1996/97</t>
  </si>
  <si>
    <t>תשנ"ז</t>
  </si>
  <si>
    <t>1997/98</t>
  </si>
  <si>
    <t>תשנ"ח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</si>
  <si>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</si>
  <si>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</si>
  <si>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</si>
  <si>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</si>
  <si>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</si>
  <si>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</si>
  <si>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</si>
  <si>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</si>
  <si>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</si>
  <si>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</si>
  <si>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</si>
  <si>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</si>
  <si>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</si>
  <si>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</si>
  <si>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</si>
  <si>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</si>
  <si>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</si>
  <si>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</si>
  <si>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</si>
  <si>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</si>
  <si>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</si>
  <si>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</si>
  <si>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-</t>
  </si>
  <si>
    <t>(Cont.)</t>
  </si>
  <si>
    <t xml:space="preserve">    -</t>
  </si>
  <si>
    <t>..</t>
  </si>
  <si>
    <t>Notes:</t>
  </si>
  <si>
    <t>הערות:</t>
  </si>
  <si>
    <t>appearing in the Students File of the universities.</t>
  </si>
  <si>
    <r>
      <t>סך כולל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Times New Roman"/>
        <family val="1"/>
        <charset val="177"/>
      </rPr>
      <t>Grand total</t>
    </r>
  </si>
  <si>
    <r>
      <t>תואר ראשון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Times New Roman"/>
        <family val="1"/>
        <charset val="177"/>
      </rPr>
      <t>Bachelor's degree</t>
    </r>
  </si>
  <si>
    <r>
      <t>תואר שני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Times New Roman"/>
        <family val="1"/>
        <charset val="177"/>
      </rPr>
      <t>Master's degree</t>
    </r>
  </si>
  <si>
    <r>
      <t>(</t>
    </r>
    <r>
      <rPr>
        <sz val="10"/>
        <color indexed="8"/>
        <rFont val="David"/>
        <family val="2"/>
        <charset val="177"/>
      </rPr>
      <t>המשך</t>
    </r>
    <r>
      <rPr>
        <sz val="10"/>
        <color indexed="8"/>
        <rFont val="Times New Roman"/>
        <family val="1"/>
        <charset val="177"/>
      </rPr>
      <t>)</t>
    </r>
  </si>
  <si>
    <r>
      <t>תואר שלישי</t>
    </r>
    <r>
      <rPr>
        <b/>
        <sz val="11"/>
        <color indexed="8"/>
        <rFont val="David"/>
        <family val="2"/>
        <charset val="177"/>
      </rPr>
      <t xml:space="preserve"> </t>
    </r>
    <r>
      <rPr>
        <b/>
        <sz val="9"/>
        <color indexed="8"/>
        <rFont val="David"/>
        <family val="2"/>
        <charset val="177"/>
      </rPr>
      <t>-</t>
    </r>
    <r>
      <rPr>
        <b/>
        <sz val="11"/>
        <color indexed="8"/>
        <rFont val="Courier"/>
        <family val="3"/>
      </rPr>
      <t xml:space="preserve"> </t>
    </r>
    <r>
      <rPr>
        <b/>
        <sz val="9"/>
        <color indexed="8"/>
        <rFont val="Times New Roman"/>
        <family val="1"/>
        <charset val="177"/>
      </rPr>
      <t>Doctorate</t>
    </r>
  </si>
  <si>
    <r>
      <t>תעודה</t>
    </r>
    <r>
      <rPr>
        <b/>
        <sz val="11"/>
        <color indexed="8"/>
        <rFont val="David"/>
        <family val="2"/>
        <charset val="177"/>
      </rPr>
      <t xml:space="preserve"> - </t>
    </r>
    <r>
      <rPr>
        <b/>
        <sz val="9"/>
        <color indexed="8"/>
        <rFont val="Times New Roman"/>
        <family val="1"/>
        <charset val="177"/>
      </rPr>
      <t>Diploma</t>
    </r>
  </si>
  <si>
    <t>לוח 2:</t>
  </si>
  <si>
    <t>Table 2:</t>
  </si>
  <si>
    <t>תש"ע</t>
  </si>
  <si>
    <t>תשע"א</t>
  </si>
  <si>
    <t>2009/10</t>
  </si>
  <si>
    <t>2010/11</t>
  </si>
  <si>
    <t>תשע"ב</t>
  </si>
  <si>
    <t>2011/12</t>
  </si>
  <si>
    <t>2010/12</t>
  </si>
  <si>
    <t>תשע"ג</t>
  </si>
  <si>
    <t>2012/13</t>
  </si>
  <si>
    <t>תשע"ד</t>
  </si>
  <si>
    <t>2013/14</t>
  </si>
  <si>
    <t>Data includes students in academic tracks under university auspices</t>
  </si>
  <si>
    <t xml:space="preserve">הנתונים כוללים סטודנטים שלמדו במכללות באחריות אוניברסיטאית </t>
  </si>
  <si>
    <t>ומופיעים בקבצי הסטודנטים של המוסד האוניברסיטאי האחראי אקדמית למכללה.</t>
  </si>
  <si>
    <t>2014/15</t>
  </si>
  <si>
    <t>תשע"ה</t>
  </si>
  <si>
    <t>תשע"ו</t>
  </si>
  <si>
    <t>2015/16</t>
  </si>
  <si>
    <t>אוניברסיטת אריאל בשומרון</t>
  </si>
  <si>
    <t xml:space="preserve"> Ariel University</t>
  </si>
  <si>
    <t>מתשע"ו, נתוניה של אריאל מוצגים בנתוני האוניברסיטאות.</t>
  </si>
  <si>
    <t>מקור: למ"ס</t>
  </si>
  <si>
    <t>Source: C.B.S</t>
  </si>
  <si>
    <t>Since 2015/16 data on Ariel University is included with the data on universities.</t>
  </si>
  <si>
    <t xml:space="preserve">Data doesn't include Doctoral Students in Ariel University </t>
  </si>
  <si>
    <t>תשע"ז</t>
  </si>
  <si>
    <t>2016/17</t>
  </si>
  <si>
    <t>תשע"ח</t>
  </si>
  <si>
    <t>2017/18</t>
  </si>
  <si>
    <t xml:space="preserve">הנתונים אינם כוללים את הסטודנטים הלומדים לתואר שלישי באריאל  </t>
  </si>
  <si>
    <t>תשע"ט</t>
  </si>
  <si>
    <t>2018/19</t>
  </si>
  <si>
    <t>(בתשע"ה 88, בתשע"ו 124, בתשע"ז 180, בתשע"ח 222 ובתשע"ט 268) .</t>
  </si>
  <si>
    <t xml:space="preserve"> (88 in 2014/15, 124 in 2015/16, 180 in 2016/17, 222 in 2017/18 and 268 in 2018/19).</t>
  </si>
  <si>
    <t>תשמ"א</t>
  </si>
  <si>
    <t>1980/81</t>
  </si>
  <si>
    <t>תשמ"ב</t>
  </si>
  <si>
    <t>1981/82</t>
  </si>
  <si>
    <t>תשמ"ג</t>
  </si>
  <si>
    <t>1982/83</t>
  </si>
  <si>
    <t>תשמ"ד</t>
  </si>
  <si>
    <t>1983/84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</si>
</sst>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\ \ #,##0;\-#,##0"/>
    <numFmt numFmtId="166" formatCode="\ \ \ \ \ #,##0_);\(#,##0\)"/>
    <numFmt numFmtId="167" formatCode="\ \ \ \ \ \ \ #,##0_);\(#,##0\)"/>
    <numFmt numFmtId="168" formatCode="\ \ \ #,##0;\-#,##0"/>
    <numFmt numFmtId="169" formatCode="#.00"/>
    <numFmt numFmtId="170" formatCode="#."/>
    <numFmt numFmtId="171" formatCode="0.0%"/>
    <numFmt numFmtId="172" formatCode="_(* #,##0_);_(* \(#,##0\);_(* &quot;-&quot;??_);_(@_)"/>
  </numFmts>
  <fonts count="31" x14ac:knownFonts="1">
    <font>
      <sz val="12"/>
      <name val="Courier"/>
      <charset val="177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color indexed="48"/>
      <name val="Courier"/>
      <family val="3"/>
    </font>
    <font>
      <sz val="12"/>
      <color indexed="8"/>
      <name val="Courier"/>
      <family val="3"/>
    </font>
    <font>
      <b/>
      <sz val="12"/>
      <color indexed="8"/>
      <name val="Times New Roman"/>
      <family val="1"/>
      <charset val="177"/>
    </font>
    <font>
      <b/>
      <sz val="12"/>
      <color indexed="8"/>
      <name val="David"/>
      <family val="2"/>
      <charset val="177"/>
    </font>
    <font>
      <sz val="11"/>
      <color indexed="8"/>
      <name val="Times New Roman"/>
      <family val="1"/>
      <charset val="177"/>
    </font>
    <font>
      <sz val="11"/>
      <color indexed="8"/>
      <name val="David"/>
      <family val="2"/>
      <charset val="177"/>
    </font>
    <font>
      <sz val="9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9"/>
      <color indexed="8"/>
      <name val="Times New Roman"/>
      <family val="1"/>
      <charset val="177"/>
    </font>
    <font>
      <b/>
      <sz val="9"/>
      <color indexed="8"/>
      <name val="Times New Roman"/>
      <family val="1"/>
      <charset val="177"/>
    </font>
    <font>
      <b/>
      <sz val="11"/>
      <color indexed="8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color indexed="8"/>
      <name val="David"/>
      <family val="2"/>
      <charset val="177"/>
    </font>
    <font>
      <sz val="8.5"/>
      <color indexed="8"/>
      <name val="David"/>
      <family val="2"/>
      <charset val="177"/>
    </font>
    <font>
      <b/>
      <sz val="11"/>
      <color indexed="8"/>
      <name val="Courier"/>
      <family val="3"/>
    </font>
    <font>
      <sz val="8.5"/>
      <color indexed="8"/>
      <name val="Courier"/>
      <family val="3"/>
    </font>
    <font>
      <sz val="9"/>
      <name val="Times New Roman"/>
      <family val="1"/>
      <charset val="177"/>
    </font>
    <font>
      <sz val="11"/>
      <name val="Times New Roman"/>
      <family val="1"/>
      <charset val="177"/>
    </font>
    <font>
      <b/>
      <sz val="8.5"/>
      <color indexed="8"/>
      <name val="David"/>
      <family val="2"/>
      <charset val="177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"/>
      <name val="Courier"/>
      <family val="3"/>
    </font>
    <font>
      <sz val="9"/>
      <name val="Courier"/>
      <family val="3"/>
    </font>
    <font>
      <sz val="9"/>
      <name val="David"/>
      <family val="2"/>
      <charset val="177"/>
    </font>
    <font>
      <sz val="10"/>
      <name val="Times New Roman"/>
      <family val="1"/>
      <charset val="177"/>
    </font>
    <font>
      <sz val="10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 applyFont="0"/>
    <xf numFmtId="164" fontId="1" fillId="0" borderId="0" applyFont="0" applyFill="0" applyBorder="0" applyAlignment="0" applyProtection="0"/>
    <xf numFmtId="170" fontId="2" fillId="0" borderId="0">
      <protection locked="0"/>
    </xf>
    <xf numFmtId="169" fontId="2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0" fontId="4" fillId="0" borderId="0" applyFont="0"/>
    <xf numFmtId="9" fontId="1" fillId="0" borderId="0" applyFont="0" applyFill="0" applyBorder="0" applyAlignment="0" applyProtection="0"/>
    <xf numFmtId="170" fontId="2" fillId="0" borderId="1">
      <protection locked="0"/>
    </xf>
  </cellStyleXfs>
  <cellXfs count="76">
    <xf numFmtId="0" fontId="0" fillId="0" borderId="0" xfId="0"/>
    <xf numFmtId="37" fontId="5" fillId="0" borderId="0" xfId="6" applyNumberFormat="1" applyFont="1" applyFill="1" applyProtection="1"/>
    <xf numFmtId="37" fontId="5" fillId="0" borderId="0" xfId="6" applyNumberFormat="1" applyFont="1" applyFill="1" applyAlignment="1" applyProtection="1"/>
    <xf numFmtId="37" fontId="6" fillId="0" borderId="0" xfId="6" applyNumberFormat="1" applyFont="1" applyFill="1" applyProtection="1"/>
    <xf numFmtId="0" fontId="6" fillId="0" borderId="0" xfId="6" applyFont="1" applyFill="1"/>
    <xf numFmtId="37" fontId="6" fillId="0" borderId="0" xfId="6" applyNumberFormat="1" applyFont="1" applyFill="1" applyAlignment="1" applyProtection="1"/>
    <xf numFmtId="0" fontId="7" fillId="0" borderId="0" xfId="6" applyFont="1" applyFill="1" applyAlignment="1" applyProtection="1"/>
    <xf numFmtId="0" fontId="8" fillId="0" borderId="0" xfId="6" applyFont="1" applyFill="1" applyAlignment="1" applyProtection="1">
      <alignment horizontal="right"/>
    </xf>
    <xf numFmtId="0" fontId="9" fillId="0" borderId="0" xfId="6" applyFont="1" applyFill="1" applyAlignment="1" applyProtection="1"/>
    <xf numFmtId="0" fontId="10" fillId="0" borderId="0" xfId="6" applyFont="1" applyFill="1" applyAlignment="1" applyProtection="1">
      <alignment horizontal="right"/>
    </xf>
    <xf numFmtId="37" fontId="11" fillId="0" borderId="0" xfId="6" applyNumberFormat="1" applyFont="1" applyFill="1" applyAlignment="1" applyProtection="1">
      <alignment horizontal="center" vertical="center" wrapText="1"/>
    </xf>
    <xf numFmtId="37" fontId="12" fillId="0" borderId="0" xfId="6" applyNumberFormat="1" applyFont="1" applyFill="1" applyAlignment="1" applyProtection="1">
      <alignment horizontal="center" vertical="center" wrapText="1"/>
    </xf>
    <xf numFmtId="37" fontId="6" fillId="0" borderId="0" xfId="6" applyNumberFormat="1" applyFont="1" applyFill="1" applyAlignment="1" applyProtection="1">
      <alignment horizontal="center"/>
    </xf>
    <xf numFmtId="37" fontId="13" fillId="0" borderId="0" xfId="6" applyNumberFormat="1" applyFont="1" applyFill="1" applyBorder="1" applyAlignment="1" applyProtection="1">
      <alignment horizontal="center" vertical="center" wrapText="1"/>
    </xf>
    <xf numFmtId="37" fontId="14" fillId="0" borderId="0" xfId="6" applyNumberFormat="1" applyFont="1" applyFill="1" applyBorder="1" applyAlignment="1" applyProtection="1">
      <alignment horizontal="center" vertical="center" wrapText="1"/>
    </xf>
    <xf numFmtId="37" fontId="6" fillId="0" borderId="2" xfId="6" applyNumberFormat="1" applyFont="1" applyFill="1" applyBorder="1" applyAlignment="1" applyProtection="1"/>
    <xf numFmtId="37" fontId="10" fillId="0" borderId="0" xfId="6" applyNumberFormat="1" applyFont="1" applyFill="1" applyAlignment="1" applyProtection="1">
      <alignment horizontal="center"/>
    </xf>
    <xf numFmtId="37" fontId="16" fillId="0" borderId="0" xfId="6" applyNumberFormat="1" applyFont="1" applyFill="1" applyAlignment="1" applyProtection="1"/>
    <xf numFmtId="37" fontId="13" fillId="0" borderId="0" xfId="6" applyNumberFormat="1" applyFont="1" applyFill="1" applyAlignment="1" applyProtection="1">
      <alignment horizontal="center"/>
    </xf>
    <xf numFmtId="37" fontId="13" fillId="0" borderId="0" xfId="6" applyNumberFormat="1" applyFont="1" applyFill="1" applyProtection="1"/>
    <xf numFmtId="37" fontId="17" fillId="0" borderId="0" xfId="6" applyNumberFormat="1" applyFont="1" applyFill="1" applyAlignment="1" applyProtection="1"/>
    <xf numFmtId="37" fontId="18" fillId="0" borderId="0" xfId="6" applyNumberFormat="1" applyFont="1" applyFill="1" applyAlignment="1" applyProtection="1"/>
    <xf numFmtId="37" fontId="6" fillId="0" borderId="0" xfId="6" applyNumberFormat="1" applyFont="1" applyFill="1" applyAlignment="1" applyProtection="1">
      <alignment horizontal="right"/>
    </xf>
    <xf numFmtId="171" fontId="6" fillId="0" borderId="0" xfId="7" applyNumberFormat="1" applyFont="1" applyFill="1"/>
    <xf numFmtId="37" fontId="20" fillId="0" borderId="0" xfId="6" applyNumberFormat="1" applyFont="1" applyFill="1" applyProtection="1"/>
    <xf numFmtId="37" fontId="13" fillId="0" borderId="0" xfId="6" applyNumberFormat="1" applyFont="1" applyFill="1" applyAlignment="1" applyProtection="1"/>
    <xf numFmtId="165" fontId="13" fillId="0" borderId="0" xfId="6" applyNumberFormat="1" applyFont="1" applyFill="1" applyAlignment="1" applyProtection="1">
      <alignment horizontal="center"/>
    </xf>
    <xf numFmtId="171" fontId="6" fillId="0" borderId="0" xfId="7" applyNumberFormat="1" applyFont="1" applyFill="1" applyProtection="1"/>
    <xf numFmtId="167" fontId="13" fillId="0" borderId="0" xfId="6" applyNumberFormat="1" applyFont="1" applyFill="1" applyAlignment="1" applyProtection="1">
      <alignment horizontal="center"/>
    </xf>
    <xf numFmtId="166" fontId="13" fillId="0" borderId="0" xfId="6" applyNumberFormat="1" applyFont="1" applyFill="1" applyAlignment="1" applyProtection="1">
      <alignment horizontal="center"/>
    </xf>
    <xf numFmtId="3" fontId="6" fillId="0" borderId="0" xfId="6" applyNumberFormat="1" applyFont="1" applyFill="1"/>
    <xf numFmtId="0" fontId="6" fillId="0" borderId="0" xfId="6" applyFont="1" applyFill="1" applyAlignment="1">
      <alignment horizontal="right"/>
    </xf>
    <xf numFmtId="0" fontId="16" fillId="0" borderId="0" xfId="6" applyFont="1" applyFill="1" applyAlignment="1" applyProtection="1">
      <alignment horizontal="right"/>
    </xf>
    <xf numFmtId="37" fontId="16" fillId="0" borderId="2" xfId="6" applyNumberFormat="1" applyFont="1" applyFill="1" applyBorder="1" applyAlignment="1" applyProtection="1">
      <alignment horizontal="center" wrapText="1"/>
    </xf>
    <xf numFmtId="37" fontId="16" fillId="0" borderId="2" xfId="6" applyNumberFormat="1" applyFont="1" applyFill="1" applyBorder="1" applyAlignment="1" applyProtection="1">
      <alignment horizontal="right" wrapText="1"/>
    </xf>
    <xf numFmtId="37" fontId="23" fillId="0" borderId="0" xfId="6" applyNumberFormat="1" applyFont="1" applyFill="1" applyAlignment="1" applyProtection="1">
      <alignment horizontal="center"/>
    </xf>
    <xf numFmtId="0" fontId="6" fillId="0" borderId="3" xfId="6" applyFont="1" applyFill="1" applyBorder="1"/>
    <xf numFmtId="0" fontId="6" fillId="0" borderId="3" xfId="6" applyFont="1" applyFill="1" applyBorder="1" applyAlignment="1">
      <alignment horizontal="right"/>
    </xf>
    <xf numFmtId="3" fontId="6" fillId="0" borderId="3" xfId="6" applyNumberFormat="1" applyFont="1" applyFill="1" applyBorder="1"/>
    <xf numFmtId="0" fontId="11" fillId="0" borderId="3" xfId="6" applyFont="1" applyFill="1" applyBorder="1" applyAlignment="1">
      <alignment horizontal="right"/>
    </xf>
    <xf numFmtId="37" fontId="11" fillId="0" borderId="0" xfId="6" applyNumberFormat="1" applyFont="1" applyFill="1" applyAlignment="1" applyProtection="1"/>
    <xf numFmtId="37" fontId="26" fillId="0" borderId="0" xfId="6" applyNumberFormat="1" applyFont="1" applyFill="1" applyProtection="1"/>
    <xf numFmtId="0" fontId="26" fillId="0" borderId="0" xfId="6" applyFont="1" applyFill="1"/>
    <xf numFmtId="171" fontId="26" fillId="0" borderId="0" xfId="7" applyNumberFormat="1" applyFont="1" applyFill="1"/>
    <xf numFmtId="172" fontId="26" fillId="0" borderId="0" xfId="1" applyNumberFormat="1" applyFont="1" applyFill="1"/>
    <xf numFmtId="3" fontId="26" fillId="0" borderId="0" xfId="6" applyNumberFormat="1" applyFont="1" applyFill="1"/>
    <xf numFmtId="0" fontId="26" fillId="0" borderId="0" xfId="6" applyFont="1" applyFill="1" applyAlignment="1">
      <alignment horizontal="right"/>
    </xf>
    <xf numFmtId="3" fontId="27" fillId="0" borderId="0" xfId="6" applyNumberFormat="1" applyFont="1" applyFill="1"/>
    <xf numFmtId="0" fontId="27" fillId="0" borderId="0" xfId="6" applyFont="1" applyFill="1"/>
    <xf numFmtId="0" fontId="27" fillId="0" borderId="0" xfId="6" applyFont="1" applyFill="1" applyAlignment="1">
      <alignment horizontal="right"/>
    </xf>
    <xf numFmtId="0" fontId="4" fillId="0" borderId="0" xfId="6" applyFont="1" applyFill="1"/>
    <xf numFmtId="0" fontId="28" fillId="0" borderId="0" xfId="6" applyFont="1" applyFill="1" applyAlignment="1">
      <alignment horizontal="right"/>
    </xf>
    <xf numFmtId="164" fontId="13" fillId="0" borderId="0" xfId="1" applyFont="1" applyFill="1" applyAlignment="1" applyProtection="1"/>
    <xf numFmtId="0" fontId="29" fillId="0" borderId="0" xfId="6" applyFont="1" applyFill="1"/>
    <xf numFmtId="0" fontId="30" fillId="0" borderId="0" xfId="0" applyFont="1" applyFill="1" applyAlignment="1">
      <alignment horizontal="right"/>
    </xf>
    <xf numFmtId="168" fontId="13" fillId="0" borderId="0" xfId="6" applyNumberFormat="1" applyFont="1" applyFill="1" applyAlignment="1" applyProtection="1">
      <alignment horizontal="center"/>
    </xf>
    <xf numFmtId="37" fontId="13" fillId="0" borderId="0" xfId="6" quotePrefix="1" applyNumberFormat="1" applyFont="1" applyFill="1" applyAlignment="1" applyProtection="1"/>
    <xf numFmtId="0" fontId="28" fillId="0" borderId="0" xfId="6" applyFont="1" applyFill="1" applyAlignment="1">
      <alignment horizontal="right" readingOrder="2"/>
    </xf>
    <xf numFmtId="37" fontId="15" fillId="0" borderId="0" xfId="6" applyNumberFormat="1" applyFont="1" applyFill="1" applyAlignment="1" applyProtection="1">
      <alignment horizontal="center"/>
    </xf>
    <xf numFmtId="49" fontId="13" fillId="0" borderId="0" xfId="6" applyNumberFormat="1" applyFont="1" applyFill="1" applyAlignment="1" applyProtection="1"/>
    <xf numFmtId="37" fontId="12" fillId="0" borderId="0" xfId="6" applyNumberFormat="1" applyFont="1" applyFill="1" applyAlignment="1" applyProtection="1">
      <alignment horizontal="center"/>
    </xf>
    <xf numFmtId="37" fontId="15" fillId="0" borderId="0" xfId="6" applyNumberFormat="1" applyFont="1" applyFill="1" applyAlignment="1" applyProtection="1">
      <alignment horizontal="center"/>
    </xf>
    <xf numFmtId="37" fontId="12" fillId="0" borderId="3" xfId="6" applyNumberFormat="1" applyFont="1" applyFill="1" applyBorder="1" applyAlignment="1" applyProtection="1">
      <alignment horizontal="center"/>
    </xf>
    <xf numFmtId="37" fontId="15" fillId="0" borderId="3" xfId="6" applyNumberFormat="1" applyFont="1" applyFill="1" applyBorder="1" applyAlignment="1" applyProtection="1">
      <alignment horizontal="center"/>
    </xf>
    <xf numFmtId="37" fontId="12" fillId="0" borderId="0" xfId="6" applyNumberFormat="1" applyFont="1" applyFill="1" applyBorder="1" applyAlignment="1" applyProtection="1">
      <alignment horizontal="center"/>
    </xf>
    <xf numFmtId="0" fontId="5" fillId="0" borderId="0" xfId="6" applyFont="1" applyFill="1"/>
    <xf numFmtId="0" fontId="4" fillId="0" borderId="0" xfId="6" applyFill="1"/>
    <xf numFmtId="0" fontId="4" fillId="0" borderId="2" xfId="6" applyFill="1" applyBorder="1"/>
    <xf numFmtId="0" fontId="21" fillId="0" borderId="0" xfId="6" applyFont="1" applyFill="1"/>
    <xf numFmtId="0" fontId="21" fillId="0" borderId="0" xfId="6" applyFont="1" applyFill="1" applyAlignment="1">
      <alignment horizontal="center"/>
    </xf>
    <xf numFmtId="3" fontId="21" fillId="0" borderId="0" xfId="6" applyNumberFormat="1" applyFont="1" applyFill="1" applyAlignment="1">
      <alignment horizontal="center"/>
    </xf>
    <xf numFmtId="0" fontId="28" fillId="0" borderId="0" xfId="6" applyFont="1" applyFill="1"/>
    <xf numFmtId="0" fontId="21" fillId="0" borderId="0" xfId="6" quotePrefix="1" applyFont="1" applyFill="1"/>
    <xf numFmtId="0" fontId="22" fillId="0" borderId="0" xfId="6" applyFont="1" applyFill="1"/>
    <xf numFmtId="0" fontId="21" fillId="0" borderId="3" xfId="6" applyFont="1" applyFill="1" applyBorder="1" applyAlignment="1">
      <alignment horizontal="left"/>
    </xf>
    <xf numFmtId="0" fontId="21" fillId="0" borderId="0" xfId="6" applyFont="1" applyFill="1" applyAlignment="1">
      <alignment horizontal="left"/>
    </xf>
  </cellXfs>
  <cellStyles count="9">
    <cellStyle name="Comma" xfId="1" builtinId="3"/>
    <cellStyle name="Date" xfId="2"/>
    <cellStyle name="Fixed" xfId="3"/>
    <cellStyle name="Heading1" xfId="4"/>
    <cellStyle name="Heading2" xfId="5"/>
    <cellStyle name="Normal" xfId="0" builtinId="0"/>
    <cellStyle name="Normal_Tables301-307" xfId="6"/>
    <cellStyle name="Percent" xfId="7" builtinId="5"/>
    <cellStyle name="Tota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606557377049179"/>
          <c:y val="0.13333400107172011"/>
          <c:w val="0.63524590163934425"/>
          <c:h val="0.635900620495895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'Table 2'!$J$23:$J$41</c:f>
              <c:numCache>
                <c:formatCode>\ \ #,##0;\-#,##0</c:formatCode>
                <c:ptCount val="19"/>
                <c:pt idx="0">
                  <c:v>67770</c:v>
                </c:pt>
                <c:pt idx="1">
                  <c:v>71190</c:v>
                </c:pt>
                <c:pt idx="2">
                  <c:v>78640</c:v>
                </c:pt>
                <c:pt idx="3">
                  <c:v>84990</c:v>
                </c:pt>
                <c:pt idx="4">
                  <c:v>91480</c:v>
                </c:pt>
                <c:pt idx="5">
                  <c:v>97250</c:v>
                </c:pt>
                <c:pt idx="6" formatCode="#,##0_);\(#,##0\)">
                  <c:v>101700</c:v>
                </c:pt>
                <c:pt idx="7" formatCode="#,##0_);\(#,##0\)">
                  <c:v>104900</c:v>
                </c:pt>
                <c:pt idx="8" formatCode="#,##0_);\(#,##0\)">
                  <c:v>109130</c:v>
                </c:pt>
                <c:pt idx="9" formatCode="#,##0_);\(#,##0\)">
                  <c:v>111330</c:v>
                </c:pt>
                <c:pt idx="10" formatCode="#,##0_);\(#,##0\)">
                  <c:v>113010</c:v>
                </c:pt>
                <c:pt idx="11" formatCode="#,##0_);\(#,##0\)">
                  <c:v>113750</c:v>
                </c:pt>
                <c:pt idx="12" formatCode="#,##0_);\(#,##0\)">
                  <c:v>117510</c:v>
                </c:pt>
                <c:pt idx="13" formatCode="#,##0_);\(#,##0\)">
                  <c:v>120870</c:v>
                </c:pt>
                <c:pt idx="14" formatCode="#,##0_);\(#,##0\)">
                  <c:v>124805</c:v>
                </c:pt>
                <c:pt idx="15" formatCode="#,##0_);\(#,##0\)">
                  <c:v>124430</c:v>
                </c:pt>
                <c:pt idx="16" formatCode="#,##0_);\(#,##0\)">
                  <c:v>123010</c:v>
                </c:pt>
                <c:pt idx="17" formatCode="#,##0_);\(#,##0\)">
                  <c:v>121580</c:v>
                </c:pt>
                <c:pt idx="18" formatCode="#,##0_);\(#,##0\)">
                  <c:v>121397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A-4C68-BD54-8DE4AAC07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51200"/>
        <c:axId val="120227328"/>
      </c:lineChart>
      <c:catAx>
        <c:axId val="1020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0227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022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\ #,##0;\-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02051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1.6393442622950821E-2"/>
          <c:y val="0.39487394844875162"/>
          <c:w val="0.1598360655737705"/>
          <c:h val="0.112821051214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790575</xdr:colOff>
      <xdr:row>6</xdr:row>
      <xdr:rowOff>38100</xdr:rowOff>
    </xdr:from>
    <xdr:to>
      <xdr:col>29</xdr:col>
      <xdr:colOff>523875</xdr:colOff>
      <xdr:row>22</xdr:row>
      <xdr:rowOff>123825</xdr:rowOff>
    </xdr:to>
    <xdr:graphicFrame macro="">
      <xdr:nvGraphicFramePr>
        <xdr:cNvPr id="1101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ava\CHOVERET2000\Tables301-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שע&quot;א ללא אזוריות"/>
      <sheetName val="תש&quot;ע ללא אזוריות"/>
      <sheetName val="תשס&quot;ט ללא אזוריות"/>
      <sheetName val="תשס&quot;ח ללא אזוריות"/>
      <sheetName val=" תשס&quot;ז ללא אזוריות"/>
      <sheetName val="סהכ_לפי תואר"/>
      <sheetName val="T301-307"/>
      <sheetName val="התפתחות_סוג"/>
      <sheetName val="3.1 לא מתוקצבים"/>
      <sheetName val="T3.1מבוטל"/>
      <sheetName val="T3.1_new"/>
      <sheetName val="לוח 3.1 - אחוזים"/>
      <sheetName val="T3.1 (2)"/>
      <sheetName val="אחוזי גידול"/>
      <sheetName val="שינוי שנתי"/>
      <sheetName val="Sheet2"/>
      <sheetName val="T3.2מבוטל"/>
      <sheetName val="T3.2 (2)"/>
      <sheetName val="T3.3מבוטל"/>
      <sheetName val="T3.3 (2)"/>
      <sheetName val="T3.4"/>
      <sheetName val="T3.4 תש&quot;ס"/>
      <sheetName val="T3.4 תשס&quot;א"/>
      <sheetName val="תשס&quot;ב T3.4"/>
      <sheetName val="תשס&quot;ג T3.4 "/>
      <sheetName val="אוניברסיטאות_ללא אזוריות_ס&quot;ג"/>
      <sheetName val="תשס&quot;ד 3.4"/>
      <sheetName val="תשס&quot;ד_ללא איזוריות"/>
      <sheetName val="תשס&quot;ה 3.4 "/>
      <sheetName val="תשס&quot;ו _ללא איזוריות"/>
      <sheetName val="3.4 תשס&quot;ו "/>
      <sheetName val="3.4 תשס&quot;ז "/>
      <sheetName val="תשס&quot;ח 3.4"/>
      <sheetName val="תשס&quot;ח 3.4 סופי"/>
      <sheetName val="תשס&quot;ח 3.4 סופי ללא איזוריות"/>
      <sheetName val="תשס&quot;ט 3.4  אומדן"/>
      <sheetName val="תשס&quot;ט 3.4 "/>
      <sheetName val="תש&quot;ע 3.4 "/>
      <sheetName val="תשע&quot;א 3.4"/>
      <sheetName val="Sheet1"/>
      <sheetName val="T3.5"/>
      <sheetName val="T3.6"/>
      <sheetName val="T3.7"/>
      <sheetName val="T3.7 תש&quot;ס"/>
      <sheetName val="T3.7 תשסא"/>
      <sheetName val="T3.7 תשסב"/>
      <sheetName val="תשסב אחוזים_3.7"/>
      <sheetName val="גרף 3.3"/>
      <sheetName val="תשס&quot;ט _ ללא אזוריות "/>
      <sheetName val="תשס&quot;ח _ ללא אזוריות"/>
      <sheetName val=" תשס&quot;ז _ ללא אזוריות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G11" t="str">
            <v>Grand total</v>
          </cell>
          <cell r="DH11">
            <v>49849</v>
          </cell>
          <cell r="DI11">
            <v>54480</v>
          </cell>
          <cell r="DJ11">
            <v>61155</v>
          </cell>
          <cell r="DK11">
            <v>62360</v>
          </cell>
          <cell r="DL11">
            <v>63500</v>
          </cell>
          <cell r="DM11">
            <v>64190</v>
          </cell>
          <cell r="DN11">
            <v>65080</v>
          </cell>
          <cell r="DO11">
            <v>67770</v>
          </cell>
          <cell r="DP11">
            <v>71190</v>
          </cell>
          <cell r="DQ11">
            <v>78640</v>
          </cell>
          <cell r="DR11">
            <v>84990</v>
          </cell>
          <cell r="DS11">
            <v>91480</v>
          </cell>
          <cell r="DT11">
            <v>97250</v>
          </cell>
        </row>
        <row r="12">
          <cell r="DG12" t="str">
            <v>Humanities - total</v>
          </cell>
          <cell r="DH12">
            <v>15249</v>
          </cell>
          <cell r="DI12">
            <v>16715</v>
          </cell>
          <cell r="DJ12">
            <v>18094</v>
          </cell>
          <cell r="DK12">
            <v>18498</v>
          </cell>
          <cell r="DL12">
            <v>18135</v>
          </cell>
          <cell r="DM12">
            <v>17969</v>
          </cell>
          <cell r="DN12">
            <v>17837</v>
          </cell>
          <cell r="DO12">
            <v>18776</v>
          </cell>
          <cell r="DP12">
            <v>19608</v>
          </cell>
          <cell r="DQ12">
            <v>22122</v>
          </cell>
          <cell r="DR12">
            <v>24061</v>
          </cell>
          <cell r="DS12">
            <v>26251</v>
          </cell>
          <cell r="DT12">
            <v>29950</v>
          </cell>
        </row>
        <row r="13">
          <cell r="DG13" t="str">
            <v>General humanities</v>
          </cell>
          <cell r="DH13">
            <v>5056</v>
          </cell>
          <cell r="DI13">
            <v>5703</v>
          </cell>
          <cell r="DJ13">
            <v>6618</v>
          </cell>
          <cell r="DK13">
            <v>7330</v>
          </cell>
          <cell r="DL13">
            <v>7284</v>
          </cell>
          <cell r="DM13">
            <v>7170</v>
          </cell>
          <cell r="DN13">
            <v>6955</v>
          </cell>
          <cell r="DO13">
            <v>6980</v>
          </cell>
          <cell r="DP13">
            <v>7000</v>
          </cell>
          <cell r="DQ13">
            <v>8547</v>
          </cell>
          <cell r="DR13">
            <v>9745</v>
          </cell>
          <cell r="DS13">
            <v>11605</v>
          </cell>
          <cell r="DT13">
            <v>12908</v>
          </cell>
        </row>
        <row r="14">
          <cell r="DG14" t="str">
            <v>Languages, literature and regional studies</v>
          </cell>
          <cell r="DH14">
            <v>5016</v>
          </cell>
          <cell r="DI14">
            <v>4720</v>
          </cell>
          <cell r="DJ14">
            <v>4977</v>
          </cell>
          <cell r="DK14">
            <v>4976</v>
          </cell>
          <cell r="DL14">
            <v>4887</v>
          </cell>
          <cell r="DM14">
            <v>4820</v>
          </cell>
          <cell r="DN14">
            <v>4823</v>
          </cell>
          <cell r="DO14">
            <v>5169</v>
          </cell>
          <cell r="DP14">
            <v>5357</v>
          </cell>
          <cell r="DQ14">
            <v>5721</v>
          </cell>
          <cell r="DR14">
            <v>6107</v>
          </cell>
          <cell r="DS14">
            <v>5697</v>
          </cell>
          <cell r="DT14">
            <v>7135</v>
          </cell>
        </row>
        <row r="15">
          <cell r="DG15" t="str">
            <v>Education and teacher training</v>
          </cell>
          <cell r="DH15">
            <v>3608</v>
          </cell>
          <cell r="DI15">
            <v>4293</v>
          </cell>
          <cell r="DJ15">
            <v>4175</v>
          </cell>
          <cell r="DK15">
            <v>4007</v>
          </cell>
          <cell r="DL15">
            <v>3728</v>
          </cell>
          <cell r="DM15">
            <v>3630</v>
          </cell>
          <cell r="DN15">
            <v>3770</v>
          </cell>
          <cell r="DO15">
            <v>4260</v>
          </cell>
          <cell r="DP15">
            <v>4804</v>
          </cell>
          <cell r="DQ15">
            <v>5061</v>
          </cell>
          <cell r="DR15">
            <v>5244</v>
          </cell>
          <cell r="DS15">
            <v>5831</v>
          </cell>
          <cell r="DT15">
            <v>6943</v>
          </cell>
        </row>
        <row r="16">
          <cell r="DG16" t="str">
            <v>Arts, crafts and applied arts</v>
          </cell>
          <cell r="DH16">
            <v>1366</v>
          </cell>
          <cell r="DI16">
            <v>1782</v>
          </cell>
          <cell r="DJ16">
            <v>2043</v>
          </cell>
          <cell r="DK16">
            <v>1883</v>
          </cell>
          <cell r="DL16">
            <v>1879</v>
          </cell>
          <cell r="DM16">
            <v>1871</v>
          </cell>
          <cell r="DN16">
            <v>1766</v>
          </cell>
          <cell r="DO16">
            <v>1926</v>
          </cell>
          <cell r="DP16">
            <v>1984</v>
          </cell>
          <cell r="DQ16">
            <v>2247</v>
          </cell>
          <cell r="DR16">
            <v>2394</v>
          </cell>
          <cell r="DS16">
            <v>2487</v>
          </cell>
          <cell r="DT16">
            <v>2611</v>
          </cell>
        </row>
        <row r="17">
          <cell r="DG17" t="str">
            <v>Special courses and miscellaneous</v>
          </cell>
          <cell r="DH17">
            <v>203</v>
          </cell>
          <cell r="DI17">
            <v>217</v>
          </cell>
          <cell r="DJ17">
            <v>281</v>
          </cell>
          <cell r="DK17">
            <v>302</v>
          </cell>
          <cell r="DL17">
            <v>357</v>
          </cell>
          <cell r="DM17">
            <v>478</v>
          </cell>
          <cell r="DN17">
            <v>523</v>
          </cell>
          <cell r="DO17">
            <v>441</v>
          </cell>
          <cell r="DP17">
            <v>463</v>
          </cell>
          <cell r="DQ17">
            <v>546</v>
          </cell>
          <cell r="DR17">
            <v>571</v>
          </cell>
          <cell r="DS17">
            <v>631</v>
          </cell>
          <cell r="DT17">
            <v>353</v>
          </cell>
        </row>
        <row r="18">
          <cell r="DG18" t="str">
            <v>Social sciences - total</v>
          </cell>
          <cell r="DH18">
            <v>13163</v>
          </cell>
          <cell r="DI18">
            <v>15717</v>
          </cell>
          <cell r="DJ18">
            <v>16865</v>
          </cell>
          <cell r="DK18">
            <v>16448</v>
          </cell>
          <cell r="DL18">
            <v>17381</v>
          </cell>
          <cell r="DM18">
            <v>18073</v>
          </cell>
          <cell r="DN18">
            <v>18896</v>
          </cell>
          <cell r="DO18">
            <v>20040</v>
          </cell>
          <cell r="DP18">
            <v>20867</v>
          </cell>
          <cell r="DQ18">
            <v>22453</v>
          </cell>
          <cell r="DR18">
            <v>24702</v>
          </cell>
          <cell r="DS18">
            <v>27200</v>
          </cell>
          <cell r="DT18">
            <v>27342</v>
          </cell>
        </row>
        <row r="19">
          <cell r="DG19" t="str">
            <v>Social sciences</v>
          </cell>
          <cell r="DH19">
            <v>11513</v>
          </cell>
          <cell r="DI19">
            <v>12631</v>
          </cell>
          <cell r="DJ19">
            <v>13166</v>
          </cell>
          <cell r="DK19">
            <v>12574</v>
          </cell>
          <cell r="DL19">
            <v>13226</v>
          </cell>
          <cell r="DM19">
            <v>14234</v>
          </cell>
          <cell r="DN19">
            <v>14987</v>
          </cell>
          <cell r="DO19">
            <v>16215</v>
          </cell>
          <cell r="DP19">
            <v>16836</v>
          </cell>
          <cell r="DQ19">
            <v>18178</v>
          </cell>
          <cell r="DR19">
            <v>19799</v>
          </cell>
          <cell r="DS19">
            <v>21439</v>
          </cell>
          <cell r="DT19">
            <v>21178</v>
          </cell>
        </row>
        <row r="20">
          <cell r="DG20" t="str">
            <v>Business and management</v>
          </cell>
          <cell r="DH20">
            <v>1650</v>
          </cell>
          <cell r="DI20">
            <v>3086</v>
          </cell>
          <cell r="DJ20">
            <v>3699</v>
          </cell>
          <cell r="DK20">
            <v>3874</v>
          </cell>
          <cell r="DL20">
            <v>4155</v>
          </cell>
          <cell r="DM20">
            <v>3839</v>
          </cell>
          <cell r="DN20">
            <v>3909</v>
          </cell>
          <cell r="DO20">
            <v>3825</v>
          </cell>
          <cell r="DP20">
            <v>4031</v>
          </cell>
          <cell r="DQ20">
            <v>4275</v>
          </cell>
          <cell r="DR20">
            <v>4903</v>
          </cell>
          <cell r="DS20">
            <v>5761</v>
          </cell>
          <cell r="DT20">
            <v>6164</v>
          </cell>
        </row>
        <row r="21">
          <cell r="DG21" t="str">
            <v>Law</v>
          </cell>
          <cell r="DH21">
            <v>1845</v>
          </cell>
          <cell r="DI21">
            <v>2061</v>
          </cell>
          <cell r="DJ21">
            <v>2599</v>
          </cell>
          <cell r="DK21">
            <v>2511</v>
          </cell>
          <cell r="DL21">
            <v>2360</v>
          </cell>
          <cell r="DM21">
            <v>2272</v>
          </cell>
          <cell r="DN21">
            <v>2283</v>
          </cell>
          <cell r="DO21">
            <v>2291</v>
          </cell>
          <cell r="DP21">
            <v>2151</v>
          </cell>
          <cell r="DQ21">
            <v>2706</v>
          </cell>
          <cell r="DR21">
            <v>3126</v>
          </cell>
          <cell r="DS21">
            <v>3873</v>
          </cell>
          <cell r="DT21">
            <v>4571</v>
          </cell>
        </row>
        <row r="22">
          <cell r="DG22" t="str">
            <v>Medicine - total</v>
          </cell>
          <cell r="DH22">
            <v>2323</v>
          </cell>
          <cell r="DI22">
            <v>3083</v>
          </cell>
          <cell r="DJ22">
            <v>4223</v>
          </cell>
          <cell r="DK22">
            <v>4589</v>
          </cell>
          <cell r="DL22">
            <v>4789</v>
          </cell>
          <cell r="DM22">
            <v>4958</v>
          </cell>
          <cell r="DN22">
            <v>4850</v>
          </cell>
          <cell r="DO22">
            <v>5126</v>
          </cell>
          <cell r="DP22">
            <v>5482</v>
          </cell>
          <cell r="DQ22">
            <v>5749</v>
          </cell>
          <cell r="DR22">
            <v>6282</v>
          </cell>
          <cell r="DS22">
            <v>6527</v>
          </cell>
          <cell r="DT22">
            <v>7033</v>
          </cell>
        </row>
        <row r="23">
          <cell r="DG23" t="str">
            <v>Medicine</v>
          </cell>
          <cell r="DH23">
            <v>1802</v>
          </cell>
          <cell r="DI23">
            <v>2194</v>
          </cell>
          <cell r="DJ23">
            <v>2659</v>
          </cell>
          <cell r="DK23">
            <v>2806</v>
          </cell>
          <cell r="DL23">
            <v>2682</v>
          </cell>
          <cell r="DM23">
            <v>2690</v>
          </cell>
          <cell r="DN23">
            <v>2619</v>
          </cell>
          <cell r="DO23">
            <v>2725</v>
          </cell>
          <cell r="DP23">
            <v>2821</v>
          </cell>
          <cell r="DQ23">
            <v>2889</v>
          </cell>
          <cell r="DR23">
            <v>3175</v>
          </cell>
          <cell r="DS23">
            <v>3250</v>
          </cell>
          <cell r="DT23">
            <v>3355</v>
          </cell>
        </row>
        <row r="24">
          <cell r="DG24" t="str">
            <v>Para-medical studies</v>
          </cell>
          <cell r="DH24">
            <v>521</v>
          </cell>
          <cell r="DI24">
            <v>889</v>
          </cell>
          <cell r="DJ24">
            <v>1564</v>
          </cell>
          <cell r="DK24">
            <v>1783</v>
          </cell>
          <cell r="DL24">
            <v>2107</v>
          </cell>
          <cell r="DM24">
            <v>2268</v>
          </cell>
          <cell r="DN24">
            <v>2231</v>
          </cell>
          <cell r="DO24">
            <v>2401</v>
          </cell>
          <cell r="DP24">
            <v>2661</v>
          </cell>
          <cell r="DQ24">
            <v>2860</v>
          </cell>
          <cell r="DR24">
            <v>3107</v>
          </cell>
          <cell r="DS24">
            <v>3277</v>
          </cell>
          <cell r="DT24">
            <v>3678</v>
          </cell>
        </row>
        <row r="25">
          <cell r="DG25" t="str">
            <v>Mathematics and natural sciences - total</v>
          </cell>
          <cell r="DH25">
            <v>7625</v>
          </cell>
          <cell r="DI25">
            <v>7429</v>
          </cell>
          <cell r="DJ25">
            <v>9727</v>
          </cell>
          <cell r="DK25">
            <v>9860</v>
          </cell>
          <cell r="DL25">
            <v>10254</v>
          </cell>
          <cell r="DM25">
            <v>10304</v>
          </cell>
          <cell r="DN25">
            <v>10344</v>
          </cell>
          <cell r="DO25">
            <v>10494</v>
          </cell>
          <cell r="DP25">
            <v>11290</v>
          </cell>
          <cell r="DQ25">
            <v>13328</v>
          </cell>
          <cell r="DR25">
            <v>14116</v>
          </cell>
          <cell r="DS25">
            <v>14579</v>
          </cell>
          <cell r="DT25">
            <v>15048</v>
          </cell>
        </row>
        <row r="26">
          <cell r="DG26" t="str">
            <v>Mathematics, statistics and computer sciences</v>
          </cell>
          <cell r="DH26">
            <v>2892</v>
          </cell>
          <cell r="DI26">
            <v>3070</v>
          </cell>
          <cell r="DJ26">
            <v>4531</v>
          </cell>
          <cell r="DK26">
            <v>4432</v>
          </cell>
          <cell r="DL26">
            <v>4365</v>
          </cell>
          <cell r="DM26">
            <v>4066</v>
          </cell>
          <cell r="DN26">
            <v>3953</v>
          </cell>
          <cell r="DO26">
            <v>3891</v>
          </cell>
          <cell r="DP26">
            <v>4268</v>
          </cell>
          <cell r="DQ26">
            <v>5491</v>
          </cell>
          <cell r="DR26">
            <v>6144</v>
          </cell>
          <cell r="DS26">
            <v>6574</v>
          </cell>
          <cell r="DT26">
            <v>7124</v>
          </cell>
        </row>
        <row r="27">
          <cell r="DG27" t="str">
            <v>Physical sciences</v>
          </cell>
          <cell r="DH27">
            <v>2362</v>
          </cell>
          <cell r="DI27">
            <v>1908</v>
          </cell>
          <cell r="DJ27">
            <v>2089</v>
          </cell>
          <cell r="DK27">
            <v>2378</v>
          </cell>
          <cell r="DL27">
            <v>2646</v>
          </cell>
          <cell r="DM27">
            <v>2939</v>
          </cell>
          <cell r="DN27">
            <v>3061</v>
          </cell>
          <cell r="DO27">
            <v>3260</v>
          </cell>
          <cell r="DP27">
            <v>3509</v>
          </cell>
          <cell r="DQ27">
            <v>3865</v>
          </cell>
          <cell r="DR27">
            <v>3843</v>
          </cell>
          <cell r="DS27">
            <v>3848</v>
          </cell>
          <cell r="DT27">
            <v>3646</v>
          </cell>
        </row>
        <row r="28">
          <cell r="DG28" t="str">
            <v>Biological sciences</v>
          </cell>
          <cell r="DH28">
            <v>2371</v>
          </cell>
          <cell r="DI28">
            <v>2451</v>
          </cell>
          <cell r="DJ28">
            <v>3107</v>
          </cell>
          <cell r="DK28">
            <v>3050</v>
          </cell>
          <cell r="DL28">
            <v>3243</v>
          </cell>
          <cell r="DM28">
            <v>3299</v>
          </cell>
          <cell r="DN28">
            <v>3330</v>
          </cell>
          <cell r="DO28">
            <v>3343</v>
          </cell>
          <cell r="DP28">
            <v>3513</v>
          </cell>
          <cell r="DQ28">
            <v>3972</v>
          </cell>
          <cell r="DR28">
            <v>4129</v>
          </cell>
          <cell r="DS28">
            <v>4157</v>
          </cell>
          <cell r="DT28">
            <v>4278</v>
          </cell>
        </row>
        <row r="29">
          <cell r="DG29" t="str">
            <v>Agriculture</v>
          </cell>
          <cell r="DH29">
            <v>956</v>
          </cell>
          <cell r="DI29">
            <v>1482</v>
          </cell>
          <cell r="DJ29">
            <v>1199</v>
          </cell>
          <cell r="DK29">
            <v>1198</v>
          </cell>
          <cell r="DL29">
            <v>1129</v>
          </cell>
          <cell r="DM29">
            <v>1118</v>
          </cell>
          <cell r="DN29">
            <v>1141</v>
          </cell>
          <cell r="DO29">
            <v>1272</v>
          </cell>
          <cell r="DP29">
            <v>1422</v>
          </cell>
          <cell r="DQ29">
            <v>1336</v>
          </cell>
          <cell r="DR29">
            <v>1311</v>
          </cell>
          <cell r="DS29">
            <v>1382</v>
          </cell>
          <cell r="DT29">
            <v>1479</v>
          </cell>
        </row>
        <row r="30">
          <cell r="DG30" t="str">
            <v>Engineering and architecture</v>
          </cell>
          <cell r="DH30">
            <v>8688</v>
          </cell>
          <cell r="DI30">
            <v>7993</v>
          </cell>
          <cell r="DJ30">
            <v>8448</v>
          </cell>
          <cell r="DK30">
            <v>9256</v>
          </cell>
          <cell r="DL30">
            <v>9452</v>
          </cell>
          <cell r="DM30">
            <v>9496</v>
          </cell>
          <cell r="DN30">
            <v>9729</v>
          </cell>
          <cell r="DO30">
            <v>9771</v>
          </cell>
          <cell r="DP30">
            <v>10370</v>
          </cell>
          <cell r="DQ30">
            <v>10946</v>
          </cell>
          <cell r="DR30">
            <v>11392</v>
          </cell>
          <cell r="DS30">
            <v>11668</v>
          </cell>
          <cell r="DT30">
            <v>11827</v>
          </cell>
        </row>
        <row r="31">
          <cell r="DK31" t="str">
            <v>Bachelor's degree</v>
          </cell>
        </row>
        <row r="32">
          <cell r="DG32" t="str">
            <v>Total</v>
          </cell>
          <cell r="DH32">
            <v>36051</v>
          </cell>
          <cell r="DI32">
            <v>44250</v>
          </cell>
          <cell r="DJ32">
            <v>44355</v>
          </cell>
          <cell r="DK32">
            <v>44945</v>
          </cell>
          <cell r="DL32">
            <v>45480</v>
          </cell>
          <cell r="DM32">
            <v>45730</v>
          </cell>
          <cell r="DN32">
            <v>45880</v>
          </cell>
          <cell r="DO32">
            <v>46960</v>
          </cell>
          <cell r="DP32">
            <v>48750</v>
          </cell>
          <cell r="DQ32">
            <v>53950</v>
          </cell>
          <cell r="DR32">
            <v>58630</v>
          </cell>
          <cell r="DS32">
            <v>63180</v>
          </cell>
          <cell r="DT32">
            <v>66750</v>
          </cell>
        </row>
        <row r="33">
          <cell r="DG33" t="str">
            <v>Humanities - total</v>
          </cell>
          <cell r="DH33">
            <v>11184</v>
          </cell>
          <cell r="DI33">
            <v>12304</v>
          </cell>
          <cell r="DJ33">
            <v>13263</v>
          </cell>
          <cell r="DK33">
            <v>13625</v>
          </cell>
          <cell r="DL33">
            <v>13147</v>
          </cell>
          <cell r="DM33">
            <v>13047</v>
          </cell>
          <cell r="DN33">
            <v>12746</v>
          </cell>
          <cell r="DO33">
            <v>13032</v>
          </cell>
          <cell r="DP33">
            <v>13568</v>
          </cell>
          <cell r="DQ33">
            <v>15313</v>
          </cell>
          <cell r="DR33">
            <v>16804</v>
          </cell>
          <cell r="DS33">
            <v>18284</v>
          </cell>
          <cell r="DT33">
            <v>20812</v>
          </cell>
        </row>
        <row r="34">
          <cell r="DG34" t="str">
            <v>General humanities</v>
          </cell>
          <cell r="DH34">
            <v>3973</v>
          </cell>
          <cell r="DI34">
            <v>4453</v>
          </cell>
          <cell r="DJ34">
            <v>5589</v>
          </cell>
          <cell r="DK34">
            <v>5772</v>
          </cell>
          <cell r="DL34">
            <v>5708</v>
          </cell>
          <cell r="DM34">
            <v>5491</v>
          </cell>
          <cell r="DN34">
            <v>5395</v>
          </cell>
          <cell r="DO34">
            <v>5158</v>
          </cell>
          <cell r="DP34">
            <v>5167</v>
          </cell>
          <cell r="DQ34">
            <v>6544</v>
          </cell>
          <cell r="DR34">
            <v>7561</v>
          </cell>
          <cell r="DS34">
            <v>9255</v>
          </cell>
          <cell r="DT34">
            <v>10354</v>
          </cell>
        </row>
        <row r="35">
          <cell r="DG35" t="str">
            <v>Languages, literature and regional studies</v>
          </cell>
          <cell r="DH35">
            <v>3968</v>
          </cell>
          <cell r="DI35">
            <v>3770</v>
          </cell>
          <cell r="DJ35">
            <v>3726</v>
          </cell>
          <cell r="DK35">
            <v>3930</v>
          </cell>
          <cell r="DL35">
            <v>3850</v>
          </cell>
          <cell r="DM35">
            <v>3787</v>
          </cell>
          <cell r="DN35">
            <v>3780</v>
          </cell>
          <cell r="DO35">
            <v>4014</v>
          </cell>
          <cell r="DP35">
            <v>4145</v>
          </cell>
          <cell r="DQ35">
            <v>4424</v>
          </cell>
          <cell r="DR35">
            <v>4745</v>
          </cell>
          <cell r="DS35">
            <v>4221</v>
          </cell>
          <cell r="DT35">
            <v>5445</v>
          </cell>
        </row>
        <row r="36">
          <cell r="DG36" t="str">
            <v>Education and teacher training</v>
          </cell>
          <cell r="DH36">
            <v>1967</v>
          </cell>
          <cell r="DI36">
            <v>2458</v>
          </cell>
          <cell r="DJ36">
            <v>2262</v>
          </cell>
          <cell r="DK36">
            <v>2198</v>
          </cell>
          <cell r="DL36">
            <v>1848</v>
          </cell>
          <cell r="DM36">
            <v>1864</v>
          </cell>
          <cell r="DN36">
            <v>1838</v>
          </cell>
          <cell r="DO36">
            <v>2057</v>
          </cell>
          <cell r="DP36">
            <v>2410</v>
          </cell>
          <cell r="DQ36">
            <v>2146</v>
          </cell>
          <cell r="DR36">
            <v>2185</v>
          </cell>
          <cell r="DS36">
            <v>2418</v>
          </cell>
          <cell r="DT36">
            <v>2875</v>
          </cell>
        </row>
        <row r="37">
          <cell r="DG37" t="str">
            <v>Arts, crafts and applied arts</v>
          </cell>
          <cell r="DH37">
            <v>1192</v>
          </cell>
          <cell r="DI37">
            <v>1566</v>
          </cell>
          <cell r="DJ37">
            <v>1597</v>
          </cell>
          <cell r="DK37">
            <v>1598</v>
          </cell>
          <cell r="DL37">
            <v>1548</v>
          </cell>
          <cell r="DM37">
            <v>1569</v>
          </cell>
          <cell r="DN37">
            <v>1425</v>
          </cell>
          <cell r="DO37">
            <v>1547</v>
          </cell>
          <cell r="DP37">
            <v>1608</v>
          </cell>
          <cell r="DQ37">
            <v>1854</v>
          </cell>
          <cell r="DR37">
            <v>1959</v>
          </cell>
          <cell r="DS37">
            <v>2036</v>
          </cell>
          <cell r="DT37">
            <v>2085</v>
          </cell>
        </row>
        <row r="38">
          <cell r="DG38" t="str">
            <v>Special courses and miscellaneous</v>
          </cell>
          <cell r="DH38" t="str">
            <v>-</v>
          </cell>
          <cell r="DI38">
            <v>57</v>
          </cell>
          <cell r="DJ38">
            <v>89</v>
          </cell>
          <cell r="DK38">
            <v>127</v>
          </cell>
          <cell r="DL38">
            <v>193</v>
          </cell>
          <cell r="DM38">
            <v>336</v>
          </cell>
          <cell r="DN38">
            <v>368</v>
          </cell>
          <cell r="DO38">
            <v>256</v>
          </cell>
          <cell r="DP38">
            <v>238</v>
          </cell>
          <cell r="DQ38">
            <v>345</v>
          </cell>
          <cell r="DR38">
            <v>354</v>
          </cell>
          <cell r="DS38">
            <v>354</v>
          </cell>
          <cell r="DT38">
            <v>53</v>
          </cell>
        </row>
        <row r="39">
          <cell r="DG39" t="str">
            <v>Social sciences - total</v>
          </cell>
          <cell r="DH39">
            <v>10021</v>
          </cell>
          <cell r="DI39">
            <v>11892</v>
          </cell>
          <cell r="DJ39">
            <v>12153</v>
          </cell>
          <cell r="DK39">
            <v>11693</v>
          </cell>
          <cell r="DL39">
            <v>12163</v>
          </cell>
          <cell r="DM39">
            <v>12700</v>
          </cell>
          <cell r="DN39">
            <v>13189</v>
          </cell>
          <cell r="DO39">
            <v>13899</v>
          </cell>
          <cell r="DP39">
            <v>14159</v>
          </cell>
          <cell r="DQ39">
            <v>14983</v>
          </cell>
          <cell r="DR39">
            <v>16623</v>
          </cell>
          <cell r="DS39">
            <v>18430</v>
          </cell>
          <cell r="DT39">
            <v>18095</v>
          </cell>
        </row>
        <row r="40">
          <cell r="DG40" t="str">
            <v>Social sciences</v>
          </cell>
          <cell r="DH40">
            <v>9597</v>
          </cell>
          <cell r="DI40">
            <v>10386</v>
          </cell>
          <cell r="DJ40">
            <v>10379</v>
          </cell>
          <cell r="DK40">
            <v>9903</v>
          </cell>
          <cell r="DL40">
            <v>10449</v>
          </cell>
          <cell r="DM40">
            <v>11113</v>
          </cell>
          <cell r="DN40">
            <v>11755</v>
          </cell>
          <cell r="DO40">
            <v>12622</v>
          </cell>
          <cell r="DP40">
            <v>12932</v>
          </cell>
          <cell r="DQ40">
            <v>13727</v>
          </cell>
          <cell r="DR40">
            <v>15133</v>
          </cell>
          <cell r="DS40">
            <v>16396</v>
          </cell>
          <cell r="DT40">
            <v>15966</v>
          </cell>
        </row>
        <row r="41">
          <cell r="DG41" t="str">
            <v>Business and management</v>
          </cell>
          <cell r="DH41">
            <v>424</v>
          </cell>
          <cell r="DI41">
            <v>1506</v>
          </cell>
          <cell r="DJ41">
            <v>1774</v>
          </cell>
          <cell r="DK41">
            <v>1790</v>
          </cell>
          <cell r="DL41">
            <v>1714</v>
          </cell>
          <cell r="DM41">
            <v>1587</v>
          </cell>
          <cell r="DN41">
            <v>1434</v>
          </cell>
          <cell r="DO41">
            <v>1277</v>
          </cell>
          <cell r="DP41">
            <v>1227</v>
          </cell>
          <cell r="DQ41">
            <v>1256</v>
          </cell>
          <cell r="DR41">
            <v>1490</v>
          </cell>
          <cell r="DS41">
            <v>2034</v>
          </cell>
          <cell r="DT41">
            <v>2129</v>
          </cell>
        </row>
        <row r="42">
          <cell r="DG42" t="str">
            <v>Law</v>
          </cell>
          <cell r="DH42">
            <v>1607</v>
          </cell>
          <cell r="DI42">
            <v>1839</v>
          </cell>
          <cell r="DJ42">
            <v>2439</v>
          </cell>
          <cell r="DK42">
            <v>2330</v>
          </cell>
          <cell r="DL42">
            <v>2176</v>
          </cell>
          <cell r="DM42">
            <v>2072</v>
          </cell>
          <cell r="DN42">
            <v>2087</v>
          </cell>
          <cell r="DO42">
            <v>2086</v>
          </cell>
          <cell r="DP42">
            <v>1929</v>
          </cell>
          <cell r="DQ42">
            <v>2470</v>
          </cell>
          <cell r="DR42">
            <v>2861</v>
          </cell>
          <cell r="DS42">
            <v>3482</v>
          </cell>
          <cell r="DT42">
            <v>4115</v>
          </cell>
        </row>
        <row r="43">
          <cell r="DG43" t="str">
            <v>Medicine - total</v>
          </cell>
          <cell r="DH43">
            <v>1583</v>
          </cell>
          <cell r="DI43">
            <v>1996</v>
          </cell>
          <cell r="DJ43">
            <v>2662</v>
          </cell>
          <cell r="DK43">
            <v>2897</v>
          </cell>
          <cell r="DL43">
            <v>3069</v>
          </cell>
          <cell r="DM43">
            <v>3091</v>
          </cell>
          <cell r="DN43">
            <v>3020</v>
          </cell>
          <cell r="DO43">
            <v>3086</v>
          </cell>
          <cell r="DP43">
            <v>3351</v>
          </cell>
          <cell r="DQ43">
            <v>3532</v>
          </cell>
          <cell r="DR43">
            <v>3796</v>
          </cell>
          <cell r="DS43">
            <v>3940</v>
          </cell>
          <cell r="DT43">
            <v>4287</v>
          </cell>
        </row>
        <row r="44">
          <cell r="DG44" t="str">
            <v>Medicine</v>
          </cell>
          <cell r="DH44">
            <v>1155</v>
          </cell>
          <cell r="DI44">
            <v>1248</v>
          </cell>
          <cell r="DJ44">
            <v>1331</v>
          </cell>
          <cell r="DK44">
            <v>1447</v>
          </cell>
          <cell r="DL44">
            <v>1440</v>
          </cell>
          <cell r="DM44">
            <v>1184</v>
          </cell>
          <cell r="DN44">
            <v>1125</v>
          </cell>
          <cell r="DO44">
            <v>1112</v>
          </cell>
          <cell r="DP44">
            <v>1136</v>
          </cell>
          <cell r="DQ44">
            <v>1129</v>
          </cell>
          <cell r="DR44">
            <v>1232</v>
          </cell>
          <cell r="DS44">
            <v>1227</v>
          </cell>
          <cell r="DT44">
            <v>1186</v>
          </cell>
        </row>
        <row r="45">
          <cell r="DG45" t="str">
            <v>Para-medical studies</v>
          </cell>
          <cell r="DH45">
            <v>429</v>
          </cell>
          <cell r="DI45">
            <v>748</v>
          </cell>
          <cell r="DJ45">
            <v>1331</v>
          </cell>
          <cell r="DK45">
            <v>1450</v>
          </cell>
          <cell r="DL45">
            <v>1629</v>
          </cell>
          <cell r="DM45">
            <v>1907</v>
          </cell>
          <cell r="DN45">
            <v>1895</v>
          </cell>
          <cell r="DO45">
            <v>1974</v>
          </cell>
          <cell r="DP45">
            <v>2215</v>
          </cell>
          <cell r="DQ45">
            <v>2403</v>
          </cell>
          <cell r="DR45">
            <v>2564</v>
          </cell>
          <cell r="DS45">
            <v>2713</v>
          </cell>
          <cell r="DT45">
            <v>3101</v>
          </cell>
        </row>
        <row r="46">
          <cell r="DG46" t="str">
            <v>Mathematics and natural sciences - total</v>
          </cell>
          <cell r="DH46">
            <v>4508</v>
          </cell>
          <cell r="DI46">
            <v>4750</v>
          </cell>
          <cell r="DJ46">
            <v>6386</v>
          </cell>
          <cell r="DK46">
            <v>6434</v>
          </cell>
          <cell r="DL46">
            <v>6581</v>
          </cell>
          <cell r="DM46">
            <v>6491</v>
          </cell>
          <cell r="DN46">
            <v>6378</v>
          </cell>
          <cell r="DO46">
            <v>6461</v>
          </cell>
          <cell r="DP46">
            <v>6952</v>
          </cell>
          <cell r="DQ46">
            <v>8544</v>
          </cell>
          <cell r="DR46">
            <v>9144</v>
          </cell>
          <cell r="DS46">
            <v>9363</v>
          </cell>
          <cell r="DT46">
            <v>9665</v>
          </cell>
        </row>
        <row r="47">
          <cell r="DG47" t="str">
            <v>Mathematics, statistics and computer sciences</v>
          </cell>
          <cell r="DH47">
            <v>2209</v>
          </cell>
          <cell r="DI47">
            <v>2490</v>
          </cell>
          <cell r="DJ47">
            <v>3814</v>
          </cell>
          <cell r="DK47">
            <v>3664</v>
          </cell>
          <cell r="DL47">
            <v>3534</v>
          </cell>
          <cell r="DM47">
            <v>3220</v>
          </cell>
          <cell r="DN47">
            <v>3043</v>
          </cell>
          <cell r="DO47">
            <v>2927</v>
          </cell>
          <cell r="DP47">
            <v>3244</v>
          </cell>
          <cell r="DQ47">
            <v>4310</v>
          </cell>
          <cell r="DR47">
            <v>4952</v>
          </cell>
          <cell r="DS47">
            <v>5316</v>
          </cell>
          <cell r="DT47">
            <v>5844</v>
          </cell>
        </row>
        <row r="48">
          <cell r="DG48" t="str">
            <v>Physical sciences</v>
          </cell>
          <cell r="DH48">
            <v>1088</v>
          </cell>
          <cell r="DI48">
            <v>997</v>
          </cell>
          <cell r="DJ48">
            <v>1153</v>
          </cell>
          <cell r="DK48">
            <v>1408</v>
          </cell>
          <cell r="DL48">
            <v>1560</v>
          </cell>
          <cell r="DM48">
            <v>1805</v>
          </cell>
          <cell r="DN48">
            <v>1857</v>
          </cell>
          <cell r="DO48">
            <v>1976</v>
          </cell>
          <cell r="DP48">
            <v>2073</v>
          </cell>
          <cell r="DQ48">
            <v>2268</v>
          </cell>
          <cell r="DR48">
            <v>2159</v>
          </cell>
          <cell r="DS48">
            <v>2022</v>
          </cell>
          <cell r="DT48">
            <v>1805</v>
          </cell>
        </row>
        <row r="49">
          <cell r="DG49" t="str">
            <v>Biological sciences</v>
          </cell>
          <cell r="DH49">
            <v>1211</v>
          </cell>
          <cell r="DI49">
            <v>1263</v>
          </cell>
          <cell r="DJ49">
            <v>1419</v>
          </cell>
          <cell r="DK49">
            <v>1362</v>
          </cell>
          <cell r="DL49">
            <v>1487</v>
          </cell>
          <cell r="DM49">
            <v>1466</v>
          </cell>
          <cell r="DN49">
            <v>1478</v>
          </cell>
          <cell r="DO49">
            <v>1558</v>
          </cell>
          <cell r="DP49">
            <v>1635</v>
          </cell>
          <cell r="DQ49">
            <v>1966</v>
          </cell>
          <cell r="DR49">
            <v>2033</v>
          </cell>
          <cell r="DS49">
            <v>2025</v>
          </cell>
          <cell r="DT49">
            <v>2016</v>
          </cell>
        </row>
        <row r="50">
          <cell r="DG50" t="str">
            <v>Agriculture</v>
          </cell>
          <cell r="DH50">
            <v>721</v>
          </cell>
          <cell r="DI50">
            <v>1140</v>
          </cell>
          <cell r="DJ50">
            <v>754</v>
          </cell>
          <cell r="DK50">
            <v>754</v>
          </cell>
          <cell r="DL50">
            <v>703</v>
          </cell>
          <cell r="DM50">
            <v>696</v>
          </cell>
          <cell r="DN50">
            <v>704</v>
          </cell>
          <cell r="DO50">
            <v>751</v>
          </cell>
          <cell r="DP50">
            <v>846</v>
          </cell>
          <cell r="DQ50">
            <v>740</v>
          </cell>
          <cell r="DR50">
            <v>671</v>
          </cell>
          <cell r="DS50">
            <v>724</v>
          </cell>
          <cell r="DT50">
            <v>762</v>
          </cell>
        </row>
        <row r="51">
          <cell r="DG51" t="str">
            <v>Engineering and architecture</v>
          </cell>
          <cell r="DH51">
            <v>6429</v>
          </cell>
          <cell r="DI51">
            <v>6329</v>
          </cell>
          <cell r="DJ51">
            <v>6698</v>
          </cell>
          <cell r="DK51">
            <v>7212</v>
          </cell>
          <cell r="DL51">
            <v>7424</v>
          </cell>
          <cell r="DM51">
            <v>7633</v>
          </cell>
          <cell r="DN51">
            <v>7756</v>
          </cell>
          <cell r="DO51">
            <v>7645</v>
          </cell>
          <cell r="DP51">
            <v>7945</v>
          </cell>
          <cell r="DQ51">
            <v>8368</v>
          </cell>
          <cell r="DR51">
            <v>8731</v>
          </cell>
          <cell r="DS51">
            <v>8957</v>
          </cell>
          <cell r="DT51">
            <v>9014</v>
          </cell>
        </row>
        <row r="52">
          <cell r="DJ52" t="str">
            <v>Master's degree</v>
          </cell>
        </row>
        <row r="53">
          <cell r="DG53" t="str">
            <v>Total</v>
          </cell>
          <cell r="DH53">
            <v>9867</v>
          </cell>
          <cell r="DI53">
            <v>10050</v>
          </cell>
          <cell r="DJ53">
            <v>12765</v>
          </cell>
          <cell r="DK53">
            <v>13165</v>
          </cell>
          <cell r="DL53">
            <v>13860</v>
          </cell>
          <cell r="DM53">
            <v>14065</v>
          </cell>
          <cell r="DN53">
            <v>14510</v>
          </cell>
          <cell r="DO53">
            <v>16100</v>
          </cell>
          <cell r="DP53">
            <v>17140</v>
          </cell>
          <cell r="DQ53">
            <v>18860</v>
          </cell>
          <cell r="DR53">
            <v>20330</v>
          </cell>
          <cell r="DS53">
            <v>21980</v>
          </cell>
          <cell r="DT53">
            <v>23550</v>
          </cell>
        </row>
        <row r="54">
          <cell r="DG54" t="str">
            <v>Humanities - total</v>
          </cell>
          <cell r="DH54">
            <v>2325</v>
          </cell>
          <cell r="DI54">
            <v>2385</v>
          </cell>
          <cell r="DJ54">
            <v>3089</v>
          </cell>
          <cell r="DK54">
            <v>3306</v>
          </cell>
          <cell r="DL54">
            <v>3410</v>
          </cell>
          <cell r="DM54">
            <v>3443</v>
          </cell>
          <cell r="DN54">
            <v>3452</v>
          </cell>
          <cell r="DO54">
            <v>4009</v>
          </cell>
          <cell r="DP54">
            <v>4097</v>
          </cell>
          <cell r="DQ54">
            <v>4676</v>
          </cell>
          <cell r="DR54">
            <v>5185</v>
          </cell>
          <cell r="DS54">
            <v>5758</v>
          </cell>
          <cell r="DT54">
            <v>6457</v>
          </cell>
        </row>
        <row r="55">
          <cell r="DG55" t="str">
            <v>General humanities</v>
          </cell>
          <cell r="DH55">
            <v>803</v>
          </cell>
          <cell r="DI55">
            <v>799</v>
          </cell>
          <cell r="DJ55">
            <v>996</v>
          </cell>
          <cell r="DK55">
            <v>1183</v>
          </cell>
          <cell r="DL55">
            <v>1197</v>
          </cell>
          <cell r="DM55">
            <v>1284</v>
          </cell>
          <cell r="DN55">
            <v>1209</v>
          </cell>
          <cell r="DO55">
            <v>1663</v>
          </cell>
          <cell r="DP55">
            <v>1322</v>
          </cell>
          <cell r="DQ55">
            <v>1460</v>
          </cell>
          <cell r="DR55">
            <v>1620</v>
          </cell>
          <cell r="DS55">
            <v>1733</v>
          </cell>
          <cell r="DT55">
            <v>1889</v>
          </cell>
        </row>
        <row r="56">
          <cell r="DG56" t="str">
            <v>Languages, literature and regional studies</v>
          </cell>
          <cell r="DH56">
            <v>744</v>
          </cell>
          <cell r="DI56">
            <v>600</v>
          </cell>
          <cell r="DJ56">
            <v>715</v>
          </cell>
          <cell r="DK56">
            <v>732</v>
          </cell>
          <cell r="DL56">
            <v>740</v>
          </cell>
          <cell r="DM56">
            <v>725</v>
          </cell>
          <cell r="DN56">
            <v>706</v>
          </cell>
          <cell r="DO56">
            <v>826</v>
          </cell>
          <cell r="DP56">
            <v>882</v>
          </cell>
          <cell r="DQ56">
            <v>969</v>
          </cell>
          <cell r="DR56">
            <v>994</v>
          </cell>
          <cell r="DS56">
            <v>1129</v>
          </cell>
          <cell r="DT56">
            <v>1232</v>
          </cell>
        </row>
        <row r="57">
          <cell r="DG57" t="str">
            <v>Education and teacher training</v>
          </cell>
          <cell r="DH57">
            <v>602</v>
          </cell>
          <cell r="DI57">
            <v>702</v>
          </cell>
          <cell r="DJ57">
            <v>1021</v>
          </cell>
          <cell r="DK57">
            <v>1102</v>
          </cell>
          <cell r="DL57">
            <v>1089</v>
          </cell>
          <cell r="DM57">
            <v>1094</v>
          </cell>
          <cell r="DN57">
            <v>1177</v>
          </cell>
          <cell r="DO57">
            <v>1396</v>
          </cell>
          <cell r="DP57">
            <v>1489</v>
          </cell>
          <cell r="DQ57">
            <v>1835</v>
          </cell>
          <cell r="DR57">
            <v>2143</v>
          </cell>
          <cell r="DS57">
            <v>2425</v>
          </cell>
          <cell r="DT57">
            <v>2761</v>
          </cell>
        </row>
        <row r="58">
          <cell r="DG58" t="str">
            <v>Arts, crafts and applied arts</v>
          </cell>
          <cell r="DH58">
            <v>146</v>
          </cell>
          <cell r="DI58">
            <v>157</v>
          </cell>
          <cell r="DJ58">
            <v>255</v>
          </cell>
          <cell r="DK58">
            <v>234</v>
          </cell>
          <cell r="DL58">
            <v>279</v>
          </cell>
          <cell r="DM58">
            <v>248</v>
          </cell>
          <cell r="DN58">
            <v>274</v>
          </cell>
          <cell r="DO58">
            <v>311</v>
          </cell>
          <cell r="DP58">
            <v>298</v>
          </cell>
          <cell r="DQ58">
            <v>306</v>
          </cell>
          <cell r="DR58">
            <v>346</v>
          </cell>
          <cell r="DS58">
            <v>334</v>
          </cell>
          <cell r="DT58">
            <v>380</v>
          </cell>
        </row>
        <row r="59">
          <cell r="DG59" t="str">
            <v>Special courses and miscellaneous</v>
          </cell>
          <cell r="DH59" t="str">
            <v>-</v>
          </cell>
          <cell r="DI59">
            <v>47</v>
          </cell>
          <cell r="DJ59">
            <v>102</v>
          </cell>
          <cell r="DK59">
            <v>55</v>
          </cell>
          <cell r="DL59">
            <v>105</v>
          </cell>
          <cell r="DM59">
            <v>92</v>
          </cell>
          <cell r="DN59">
            <v>86</v>
          </cell>
          <cell r="DO59">
            <v>115</v>
          </cell>
          <cell r="DP59">
            <v>106</v>
          </cell>
          <cell r="DQ59">
            <v>106</v>
          </cell>
          <cell r="DR59">
            <v>82</v>
          </cell>
          <cell r="DS59">
            <v>137</v>
          </cell>
          <cell r="DT59">
            <v>195</v>
          </cell>
        </row>
        <row r="60">
          <cell r="DG60" t="str">
            <v>Social sciences - total</v>
          </cell>
          <cell r="DH60">
            <v>2789</v>
          </cell>
          <cell r="DI60">
            <v>3385</v>
          </cell>
          <cell r="DJ60">
            <v>4250</v>
          </cell>
          <cell r="DK60">
            <v>4292</v>
          </cell>
          <cell r="DL60">
            <v>4691</v>
          </cell>
          <cell r="DM60">
            <v>4867</v>
          </cell>
          <cell r="DN60">
            <v>5155</v>
          </cell>
          <cell r="DO60">
            <v>5672</v>
          </cell>
          <cell r="DP60">
            <v>6170</v>
          </cell>
          <cell r="DQ60">
            <v>6843</v>
          </cell>
          <cell r="DR60">
            <v>7423</v>
          </cell>
          <cell r="DS60">
            <v>8107</v>
          </cell>
          <cell r="DT60">
            <v>8527</v>
          </cell>
        </row>
        <row r="61">
          <cell r="DG61" t="str">
            <v>Social sciences</v>
          </cell>
          <cell r="DH61">
            <v>1603</v>
          </cell>
          <cell r="DI61">
            <v>1841</v>
          </cell>
          <cell r="DJ61">
            <v>2323</v>
          </cell>
          <cell r="DK61">
            <v>2335</v>
          </cell>
          <cell r="DL61">
            <v>2407</v>
          </cell>
          <cell r="DM61">
            <v>2750</v>
          </cell>
          <cell r="DN61">
            <v>2836</v>
          </cell>
          <cell r="DO61">
            <v>3193</v>
          </cell>
          <cell r="DP61">
            <v>3450</v>
          </cell>
          <cell r="DQ61">
            <v>3994</v>
          </cell>
          <cell r="DR61">
            <v>4171</v>
          </cell>
          <cell r="DS61">
            <v>4535</v>
          </cell>
          <cell r="DT61">
            <v>4692</v>
          </cell>
        </row>
        <row r="62">
          <cell r="DG62" t="str">
            <v>Business and management</v>
          </cell>
          <cell r="DH62">
            <v>1186</v>
          </cell>
          <cell r="DI62">
            <v>1544</v>
          </cell>
          <cell r="DJ62">
            <v>1927</v>
          </cell>
          <cell r="DK62">
            <v>1957</v>
          </cell>
          <cell r="DL62">
            <v>2284</v>
          </cell>
          <cell r="DM62">
            <v>2117</v>
          </cell>
          <cell r="DN62">
            <v>2319</v>
          </cell>
          <cell r="DO62">
            <v>2479</v>
          </cell>
          <cell r="DP62">
            <v>2720</v>
          </cell>
          <cell r="DQ62">
            <v>2849</v>
          </cell>
          <cell r="DR62">
            <v>3252</v>
          </cell>
          <cell r="DS62">
            <v>3572</v>
          </cell>
          <cell r="DT62">
            <v>3835</v>
          </cell>
        </row>
        <row r="63">
          <cell r="DG63" t="str">
            <v>Law</v>
          </cell>
          <cell r="DH63">
            <v>173</v>
          </cell>
          <cell r="DI63">
            <v>151</v>
          </cell>
          <cell r="DJ63">
            <v>166</v>
          </cell>
          <cell r="DK63">
            <v>136</v>
          </cell>
          <cell r="DL63">
            <v>148</v>
          </cell>
          <cell r="DM63">
            <v>161</v>
          </cell>
          <cell r="DN63">
            <v>159</v>
          </cell>
          <cell r="DO63">
            <v>171</v>
          </cell>
          <cell r="DP63">
            <v>182</v>
          </cell>
          <cell r="DQ63">
            <v>196</v>
          </cell>
          <cell r="DR63">
            <v>216</v>
          </cell>
          <cell r="DS63">
            <v>340</v>
          </cell>
          <cell r="DT63">
            <v>395</v>
          </cell>
        </row>
        <row r="64">
          <cell r="DG64" t="str">
            <v>Medicine - total</v>
          </cell>
          <cell r="DH64">
            <v>707</v>
          </cell>
          <cell r="DI64">
            <v>1074</v>
          </cell>
          <cell r="DJ64">
            <v>1544</v>
          </cell>
          <cell r="DK64">
            <v>1632</v>
          </cell>
          <cell r="DL64">
            <v>1498</v>
          </cell>
          <cell r="DM64">
            <v>1812</v>
          </cell>
          <cell r="DN64">
            <v>1714</v>
          </cell>
          <cell r="DO64">
            <v>1861</v>
          </cell>
          <cell r="DP64">
            <v>1905</v>
          </cell>
          <cell r="DQ64">
            <v>1984</v>
          </cell>
          <cell r="DR64">
            <v>2207</v>
          </cell>
          <cell r="DS64">
            <v>2326</v>
          </cell>
          <cell r="DT64">
            <v>2482</v>
          </cell>
        </row>
        <row r="65">
          <cell r="DG65" t="str">
            <v>Medicine</v>
          </cell>
          <cell r="DH65">
            <v>628</v>
          </cell>
          <cell r="DI65">
            <v>947</v>
          </cell>
          <cell r="DJ65">
            <v>1340</v>
          </cell>
          <cell r="DK65">
            <v>1350</v>
          </cell>
          <cell r="DL65">
            <v>1199</v>
          </cell>
          <cell r="DM65">
            <v>1504</v>
          </cell>
          <cell r="DN65">
            <v>1430</v>
          </cell>
          <cell r="DO65">
            <v>1476</v>
          </cell>
          <cell r="DP65">
            <v>1538</v>
          </cell>
          <cell r="DQ65">
            <v>1596</v>
          </cell>
          <cell r="DR65">
            <v>1762</v>
          </cell>
          <cell r="DS65">
            <v>1832</v>
          </cell>
          <cell r="DT65">
            <v>1973</v>
          </cell>
        </row>
        <row r="66">
          <cell r="DG66" t="str">
            <v>Para-medical studies</v>
          </cell>
          <cell r="DH66">
            <v>78</v>
          </cell>
          <cell r="DI66">
            <v>127</v>
          </cell>
          <cell r="DJ66">
            <v>204</v>
          </cell>
          <cell r="DK66">
            <v>282</v>
          </cell>
          <cell r="DL66">
            <v>299</v>
          </cell>
          <cell r="DM66">
            <v>308</v>
          </cell>
          <cell r="DN66">
            <v>284</v>
          </cell>
          <cell r="DO66">
            <v>385</v>
          </cell>
          <cell r="DP66">
            <v>367</v>
          </cell>
          <cell r="DQ66">
            <v>388</v>
          </cell>
          <cell r="DR66">
            <v>445</v>
          </cell>
          <cell r="DS66">
            <v>494</v>
          </cell>
          <cell r="DT66">
            <v>509</v>
          </cell>
        </row>
        <row r="67">
          <cell r="DG67" t="str">
            <v>Mathematics and natural sciences - total</v>
          </cell>
          <cell r="DH67">
            <v>1661</v>
          </cell>
          <cell r="DI67">
            <v>1386</v>
          </cell>
          <cell r="DJ67">
            <v>1788</v>
          </cell>
          <cell r="DK67">
            <v>1849</v>
          </cell>
          <cell r="DL67">
            <v>1926</v>
          </cell>
          <cell r="DM67">
            <v>2015</v>
          </cell>
          <cell r="DN67">
            <v>2149</v>
          </cell>
          <cell r="DO67">
            <v>2279</v>
          </cell>
          <cell r="DP67">
            <v>2395</v>
          </cell>
          <cell r="DQ67">
            <v>2648</v>
          </cell>
          <cell r="DR67">
            <v>2711</v>
          </cell>
          <cell r="DS67">
            <v>2880</v>
          </cell>
          <cell r="DT67">
            <v>2920</v>
          </cell>
        </row>
        <row r="68">
          <cell r="DG68" t="str">
            <v>Mathematics, statistics and computer sciences</v>
          </cell>
          <cell r="DH68">
            <v>486</v>
          </cell>
          <cell r="DI68">
            <v>390</v>
          </cell>
          <cell r="DJ68">
            <v>498</v>
          </cell>
          <cell r="DK68">
            <v>552</v>
          </cell>
          <cell r="DL68">
            <v>603</v>
          </cell>
          <cell r="DM68">
            <v>604</v>
          </cell>
          <cell r="DN68">
            <v>642</v>
          </cell>
          <cell r="DO68">
            <v>676</v>
          </cell>
          <cell r="DP68">
            <v>700</v>
          </cell>
          <cell r="DQ68">
            <v>827</v>
          </cell>
          <cell r="DR68">
            <v>827</v>
          </cell>
          <cell r="DS68">
            <v>862</v>
          </cell>
          <cell r="DT68">
            <v>858</v>
          </cell>
        </row>
        <row r="69">
          <cell r="DG69" t="str">
            <v>Physical sciences</v>
          </cell>
          <cell r="DH69">
            <v>583</v>
          </cell>
          <cell r="DI69">
            <v>371</v>
          </cell>
          <cell r="DJ69">
            <v>460</v>
          </cell>
          <cell r="DK69">
            <v>458</v>
          </cell>
          <cell r="DL69">
            <v>480</v>
          </cell>
          <cell r="DM69">
            <v>545</v>
          </cell>
          <cell r="DN69">
            <v>621</v>
          </cell>
          <cell r="DO69">
            <v>707</v>
          </cell>
          <cell r="DP69">
            <v>768</v>
          </cell>
          <cell r="DQ69">
            <v>828</v>
          </cell>
          <cell r="DR69">
            <v>846</v>
          </cell>
          <cell r="DS69">
            <v>959</v>
          </cell>
          <cell r="DT69">
            <v>917</v>
          </cell>
        </row>
        <row r="70">
          <cell r="DG70" t="str">
            <v>Biological sciences</v>
          </cell>
          <cell r="DH70">
            <v>592</v>
          </cell>
          <cell r="DI70">
            <v>625</v>
          </cell>
          <cell r="DJ70">
            <v>830</v>
          </cell>
          <cell r="DK70">
            <v>839</v>
          </cell>
          <cell r="DL70">
            <v>843</v>
          </cell>
          <cell r="DM70">
            <v>866</v>
          </cell>
          <cell r="DN70">
            <v>886</v>
          </cell>
          <cell r="DO70">
            <v>896</v>
          </cell>
          <cell r="DP70">
            <v>927</v>
          </cell>
          <cell r="DQ70">
            <v>993</v>
          </cell>
          <cell r="DR70">
            <v>1038</v>
          </cell>
          <cell r="DS70">
            <v>1059</v>
          </cell>
          <cell r="DT70">
            <v>1145</v>
          </cell>
        </row>
        <row r="71">
          <cell r="DG71" t="str">
            <v>Agriculture</v>
          </cell>
          <cell r="DH71">
            <v>124</v>
          </cell>
          <cell r="DI71">
            <v>217</v>
          </cell>
          <cell r="DJ71">
            <v>294</v>
          </cell>
          <cell r="DK71">
            <v>279</v>
          </cell>
          <cell r="DL71">
            <v>251</v>
          </cell>
          <cell r="DM71">
            <v>261</v>
          </cell>
          <cell r="DN71">
            <v>277</v>
          </cell>
          <cell r="DO71">
            <v>357</v>
          </cell>
          <cell r="DP71">
            <v>377</v>
          </cell>
          <cell r="DQ71">
            <v>394</v>
          </cell>
          <cell r="DR71">
            <v>435</v>
          </cell>
          <cell r="DS71">
            <v>436</v>
          </cell>
          <cell r="DT71">
            <v>479</v>
          </cell>
        </row>
        <row r="72">
          <cell r="DG72" t="str">
            <v>Engineering and architecture</v>
          </cell>
          <cell r="DH72">
            <v>2085</v>
          </cell>
          <cell r="DI72">
            <v>1582</v>
          </cell>
          <cell r="DJ72">
            <v>1634</v>
          </cell>
          <cell r="DK72">
            <v>1671</v>
          </cell>
          <cell r="DL72">
            <v>1671</v>
          </cell>
          <cell r="DM72">
            <v>1506</v>
          </cell>
          <cell r="DN72">
            <v>1604</v>
          </cell>
          <cell r="DO72">
            <v>1751</v>
          </cell>
          <cell r="DP72">
            <v>2014</v>
          </cell>
          <cell r="DQ72">
            <v>2119</v>
          </cell>
          <cell r="DR72">
            <v>2153</v>
          </cell>
          <cell r="DS72">
            <v>2133</v>
          </cell>
          <cell r="DT72">
            <v>2290</v>
          </cell>
        </row>
        <row r="73">
          <cell r="DK73" t="str">
            <v>Doctorate</v>
          </cell>
        </row>
        <row r="74">
          <cell r="DG74" t="str">
            <v>Total</v>
          </cell>
          <cell r="DH74">
            <v>2719</v>
          </cell>
          <cell r="DI74">
            <v>2930</v>
          </cell>
          <cell r="DJ74">
            <v>3215</v>
          </cell>
          <cell r="DK74">
            <v>3375</v>
          </cell>
          <cell r="DL74">
            <v>3410</v>
          </cell>
          <cell r="DM74">
            <v>3625</v>
          </cell>
          <cell r="DN74">
            <v>3820</v>
          </cell>
          <cell r="DO74">
            <v>3910</v>
          </cell>
          <cell r="DP74">
            <v>4360</v>
          </cell>
          <cell r="DQ74">
            <v>4680</v>
          </cell>
          <cell r="DR74">
            <v>4930</v>
          </cell>
          <cell r="DS74">
            <v>5160</v>
          </cell>
          <cell r="DT74">
            <v>5430</v>
          </cell>
        </row>
        <row r="75">
          <cell r="DG75" t="str">
            <v>Humanities - total</v>
          </cell>
          <cell r="DH75">
            <v>574</v>
          </cell>
          <cell r="DI75">
            <v>812</v>
          </cell>
          <cell r="DJ75">
            <v>797</v>
          </cell>
          <cell r="DK75">
            <v>847</v>
          </cell>
          <cell r="DL75">
            <v>803</v>
          </cell>
          <cell r="DM75">
            <v>870</v>
          </cell>
          <cell r="DN75">
            <v>940</v>
          </cell>
          <cell r="DO75">
            <v>1004</v>
          </cell>
          <cell r="DP75">
            <v>1111</v>
          </cell>
          <cell r="DQ75">
            <v>1134</v>
          </cell>
          <cell r="DR75">
            <v>1165</v>
          </cell>
          <cell r="DS75">
            <v>1255</v>
          </cell>
          <cell r="DT75">
            <v>1348</v>
          </cell>
        </row>
        <row r="76">
          <cell r="DG76" t="str">
            <v>General humanities</v>
          </cell>
          <cell r="DH76">
            <v>270</v>
          </cell>
          <cell r="DI76">
            <v>437</v>
          </cell>
          <cell r="DJ76">
            <v>363</v>
          </cell>
          <cell r="DK76">
            <v>374</v>
          </cell>
          <cell r="DL76">
            <v>356</v>
          </cell>
          <cell r="DM76">
            <v>395</v>
          </cell>
          <cell r="DN76">
            <v>411</v>
          </cell>
          <cell r="DO76">
            <v>461</v>
          </cell>
          <cell r="DP76">
            <v>511</v>
          </cell>
          <cell r="DQ76">
            <v>542</v>
          </cell>
          <cell r="DR76">
            <v>563</v>
          </cell>
          <cell r="DS76">
            <v>617</v>
          </cell>
          <cell r="DT76">
            <v>665</v>
          </cell>
        </row>
        <row r="77">
          <cell r="DG77" t="str">
            <v>Languages, literature and regional studies</v>
          </cell>
          <cell r="DH77">
            <v>238</v>
          </cell>
          <cell r="DI77">
            <v>249</v>
          </cell>
          <cell r="DJ77">
            <v>254</v>
          </cell>
          <cell r="DK77">
            <v>274</v>
          </cell>
          <cell r="DL77">
            <v>249</v>
          </cell>
          <cell r="DM77">
            <v>270</v>
          </cell>
          <cell r="DN77">
            <v>285</v>
          </cell>
          <cell r="DO77">
            <v>278</v>
          </cell>
          <cell r="DP77">
            <v>280</v>
          </cell>
          <cell r="DQ77">
            <v>275</v>
          </cell>
          <cell r="DR77">
            <v>286</v>
          </cell>
          <cell r="DS77">
            <v>286</v>
          </cell>
          <cell r="DT77">
            <v>302</v>
          </cell>
        </row>
        <row r="78">
          <cell r="DG78" t="str">
            <v>Education and teacher training</v>
          </cell>
          <cell r="DH78">
            <v>38</v>
          </cell>
          <cell r="DI78">
            <v>76</v>
          </cell>
          <cell r="DJ78">
            <v>132</v>
          </cell>
          <cell r="DK78">
            <v>147</v>
          </cell>
          <cell r="DL78">
            <v>147</v>
          </cell>
          <cell r="DM78">
            <v>150</v>
          </cell>
          <cell r="DN78">
            <v>175</v>
          </cell>
          <cell r="DO78">
            <v>194</v>
          </cell>
          <cell r="DP78">
            <v>239</v>
          </cell>
          <cell r="DQ78">
            <v>228</v>
          </cell>
          <cell r="DR78">
            <v>226</v>
          </cell>
          <cell r="DS78">
            <v>234</v>
          </cell>
          <cell r="DT78">
            <v>263</v>
          </cell>
        </row>
        <row r="79">
          <cell r="DG79" t="str">
            <v>Arts, crafts and applied arts</v>
          </cell>
          <cell r="DH79">
            <v>29</v>
          </cell>
          <cell r="DI79">
            <v>47</v>
          </cell>
          <cell r="DJ79">
            <v>45</v>
          </cell>
          <cell r="DK79">
            <v>51</v>
          </cell>
          <cell r="DL79">
            <v>49</v>
          </cell>
          <cell r="DM79">
            <v>54</v>
          </cell>
          <cell r="DN79">
            <v>67</v>
          </cell>
          <cell r="DO79">
            <v>68</v>
          </cell>
          <cell r="DP79">
            <v>78</v>
          </cell>
          <cell r="DQ79">
            <v>87</v>
          </cell>
          <cell r="DR79">
            <v>89</v>
          </cell>
          <cell r="DS79">
            <v>117</v>
          </cell>
          <cell r="DT79">
            <v>117</v>
          </cell>
        </row>
        <row r="80">
          <cell r="DG80" t="str">
            <v>Special courses and miscellaneous</v>
          </cell>
          <cell r="DH80" t="str">
            <v>-</v>
          </cell>
          <cell r="DI80">
            <v>3</v>
          </cell>
          <cell r="DJ80">
            <v>3</v>
          </cell>
          <cell r="DK80">
            <v>1</v>
          </cell>
          <cell r="DL80">
            <v>2</v>
          </cell>
          <cell r="DM80">
            <v>1</v>
          </cell>
          <cell r="DN80">
            <v>2</v>
          </cell>
          <cell r="DO80">
            <v>3</v>
          </cell>
          <cell r="DP80">
            <v>3</v>
          </cell>
          <cell r="DQ80">
            <v>2</v>
          </cell>
          <cell r="DR80">
            <v>1</v>
          </cell>
          <cell r="DS80">
            <v>1</v>
          </cell>
          <cell r="DT80">
            <v>1</v>
          </cell>
        </row>
        <row r="81">
          <cell r="DG81" t="str">
            <v>Social sciences - total</v>
          </cell>
          <cell r="DH81">
            <v>256</v>
          </cell>
          <cell r="DI81">
            <v>299</v>
          </cell>
          <cell r="DJ81">
            <v>322</v>
          </cell>
          <cell r="DK81">
            <v>341</v>
          </cell>
          <cell r="DL81">
            <v>345</v>
          </cell>
          <cell r="DM81">
            <v>400</v>
          </cell>
          <cell r="DN81">
            <v>419</v>
          </cell>
          <cell r="DO81">
            <v>429</v>
          </cell>
          <cell r="DP81">
            <v>477</v>
          </cell>
          <cell r="DQ81">
            <v>520</v>
          </cell>
          <cell r="DR81">
            <v>521</v>
          </cell>
          <cell r="DS81">
            <v>548</v>
          </cell>
          <cell r="DT81">
            <v>581</v>
          </cell>
        </row>
        <row r="82">
          <cell r="DG82" t="str">
            <v>Social sciences</v>
          </cell>
          <cell r="DH82">
            <v>218</v>
          </cell>
          <cell r="DI82">
            <v>261</v>
          </cell>
          <cell r="DJ82">
            <v>280</v>
          </cell>
          <cell r="DK82">
            <v>291</v>
          </cell>
          <cell r="DL82">
            <v>293</v>
          </cell>
          <cell r="DM82">
            <v>339</v>
          </cell>
          <cell r="DN82">
            <v>363</v>
          </cell>
          <cell r="DO82">
            <v>360</v>
          </cell>
          <cell r="DP82">
            <v>393</v>
          </cell>
          <cell r="DQ82">
            <v>424</v>
          </cell>
          <cell r="DR82">
            <v>435</v>
          </cell>
          <cell r="DS82">
            <v>472</v>
          </cell>
          <cell r="DT82">
            <v>495</v>
          </cell>
        </row>
        <row r="83">
          <cell r="DG83" t="str">
            <v>Business and management</v>
          </cell>
          <cell r="DH83">
            <v>38</v>
          </cell>
          <cell r="DI83">
            <v>38</v>
          </cell>
          <cell r="DJ83">
            <v>42</v>
          </cell>
          <cell r="DK83">
            <v>50</v>
          </cell>
          <cell r="DL83">
            <v>52</v>
          </cell>
          <cell r="DM83">
            <v>61</v>
          </cell>
          <cell r="DN83">
            <v>56</v>
          </cell>
          <cell r="DO83">
            <v>69</v>
          </cell>
          <cell r="DP83">
            <v>84</v>
          </cell>
          <cell r="DQ83">
            <v>96</v>
          </cell>
          <cell r="DR83">
            <v>86</v>
          </cell>
          <cell r="DS83">
            <v>76</v>
          </cell>
          <cell r="DT83">
            <v>86</v>
          </cell>
        </row>
        <row r="84">
          <cell r="DG84" t="str">
            <v>Law</v>
          </cell>
          <cell r="DH84">
            <v>60</v>
          </cell>
          <cell r="DI84">
            <v>62</v>
          </cell>
          <cell r="DJ84">
            <v>45</v>
          </cell>
          <cell r="DK84">
            <v>45</v>
          </cell>
          <cell r="DL84">
            <v>36</v>
          </cell>
          <cell r="DM84">
            <v>39</v>
          </cell>
          <cell r="DN84">
            <v>37</v>
          </cell>
          <cell r="DO84">
            <v>34</v>
          </cell>
          <cell r="DP84">
            <v>40</v>
          </cell>
          <cell r="DQ84">
            <v>40</v>
          </cell>
          <cell r="DR84">
            <v>49</v>
          </cell>
          <cell r="DS84">
            <v>51</v>
          </cell>
          <cell r="DT84">
            <v>61</v>
          </cell>
        </row>
        <row r="85">
          <cell r="DG85" t="str">
            <v>Medicine - total</v>
          </cell>
          <cell r="DH85">
            <v>24</v>
          </cell>
          <cell r="DI85">
            <v>84</v>
          </cell>
          <cell r="DJ85">
            <v>54</v>
          </cell>
          <cell r="DK85">
            <v>60</v>
          </cell>
          <cell r="DL85">
            <v>74</v>
          </cell>
          <cell r="DM85">
            <v>55</v>
          </cell>
          <cell r="DN85">
            <v>116</v>
          </cell>
          <cell r="DO85">
            <v>179</v>
          </cell>
          <cell r="DP85">
            <v>200</v>
          </cell>
          <cell r="DQ85">
            <v>215</v>
          </cell>
          <cell r="DR85">
            <v>240</v>
          </cell>
          <cell r="DS85">
            <v>261</v>
          </cell>
          <cell r="DT85">
            <v>264</v>
          </cell>
        </row>
        <row r="86">
          <cell r="DG86" t="str">
            <v>Medicine</v>
          </cell>
          <cell r="DH86">
            <v>13</v>
          </cell>
          <cell r="DI86">
            <v>67</v>
          </cell>
          <cell r="DJ86">
            <v>3</v>
          </cell>
          <cell r="DK86">
            <v>9</v>
          </cell>
          <cell r="DL86">
            <v>32</v>
          </cell>
          <cell r="DM86">
            <v>2</v>
          </cell>
          <cell r="DN86">
            <v>64</v>
          </cell>
          <cell r="DO86">
            <v>137</v>
          </cell>
          <cell r="DP86">
            <v>147</v>
          </cell>
          <cell r="DQ86">
            <v>164</v>
          </cell>
          <cell r="DR86">
            <v>181</v>
          </cell>
          <cell r="DS86">
            <v>191</v>
          </cell>
          <cell r="DT86">
            <v>196</v>
          </cell>
        </row>
        <row r="87">
          <cell r="DG87" t="str">
            <v>Para-medical studies</v>
          </cell>
          <cell r="DH87">
            <v>11</v>
          </cell>
          <cell r="DI87">
            <v>17</v>
          </cell>
          <cell r="DJ87">
            <v>51</v>
          </cell>
          <cell r="DK87">
            <v>51</v>
          </cell>
          <cell r="DL87">
            <v>42</v>
          </cell>
          <cell r="DM87">
            <v>53</v>
          </cell>
          <cell r="DN87">
            <v>52</v>
          </cell>
          <cell r="DO87">
            <v>42</v>
          </cell>
          <cell r="DP87">
            <v>53</v>
          </cell>
          <cell r="DQ87">
            <v>51</v>
          </cell>
          <cell r="DR87">
            <v>59</v>
          </cell>
          <cell r="DS87">
            <v>70</v>
          </cell>
          <cell r="DT87">
            <v>68</v>
          </cell>
        </row>
        <row r="88">
          <cell r="DG88" t="str">
            <v>Mathematics and natural sciences - total</v>
          </cell>
          <cell r="DH88">
            <v>1442</v>
          </cell>
          <cell r="DI88">
            <v>1292</v>
          </cell>
          <cell r="DJ88">
            <v>1501</v>
          </cell>
          <cell r="DK88">
            <v>1544</v>
          </cell>
          <cell r="DL88">
            <v>1614</v>
          </cell>
          <cell r="DM88">
            <v>1743</v>
          </cell>
          <cell r="DN88">
            <v>1779</v>
          </cell>
          <cell r="DO88">
            <v>1725</v>
          </cell>
          <cell r="DP88">
            <v>1922</v>
          </cell>
          <cell r="DQ88">
            <v>2110</v>
          </cell>
          <cell r="DR88">
            <v>2242</v>
          </cell>
          <cell r="DS88">
            <v>2297</v>
          </cell>
          <cell r="DT88">
            <v>2415</v>
          </cell>
        </row>
        <row r="89">
          <cell r="DG89" t="str">
            <v>Mathematics, statistics and computer sciences</v>
          </cell>
          <cell r="DH89">
            <v>197</v>
          </cell>
          <cell r="DI89">
            <v>226</v>
          </cell>
          <cell r="DJ89">
            <v>193</v>
          </cell>
          <cell r="DK89">
            <v>195</v>
          </cell>
          <cell r="DL89">
            <v>197</v>
          </cell>
          <cell r="DM89">
            <v>232</v>
          </cell>
          <cell r="DN89">
            <v>260</v>
          </cell>
          <cell r="DO89">
            <v>273</v>
          </cell>
          <cell r="DP89">
            <v>318</v>
          </cell>
          <cell r="DQ89">
            <v>343</v>
          </cell>
          <cell r="DR89">
            <v>348</v>
          </cell>
          <cell r="DS89">
            <v>359</v>
          </cell>
          <cell r="DT89">
            <v>374</v>
          </cell>
        </row>
        <row r="90">
          <cell r="DG90" t="str">
            <v>Physical sciences</v>
          </cell>
          <cell r="DH90">
            <v>684</v>
          </cell>
          <cell r="DI90">
            <v>580</v>
          </cell>
          <cell r="DJ90">
            <v>482</v>
          </cell>
          <cell r="DK90">
            <v>500</v>
          </cell>
          <cell r="DL90">
            <v>520</v>
          </cell>
          <cell r="DM90">
            <v>544</v>
          </cell>
          <cell r="DN90">
            <v>553</v>
          </cell>
          <cell r="DO90">
            <v>563</v>
          </cell>
          <cell r="DP90">
            <v>653</v>
          </cell>
          <cell r="DQ90">
            <v>754</v>
          </cell>
          <cell r="DR90">
            <v>836</v>
          </cell>
          <cell r="DS90">
            <v>865</v>
          </cell>
          <cell r="DT90">
            <v>924</v>
          </cell>
        </row>
        <row r="91">
          <cell r="DG91" t="str">
            <v>Biological sciences</v>
          </cell>
          <cell r="DH91">
            <v>561</v>
          </cell>
          <cell r="DI91">
            <v>486</v>
          </cell>
          <cell r="DJ91">
            <v>826</v>
          </cell>
          <cell r="DK91">
            <v>849</v>
          </cell>
          <cell r="DL91">
            <v>897</v>
          </cell>
          <cell r="DM91">
            <v>967</v>
          </cell>
          <cell r="DN91">
            <v>966</v>
          </cell>
          <cell r="DO91">
            <v>889</v>
          </cell>
          <cell r="DP91">
            <v>951</v>
          </cell>
          <cell r="DQ91">
            <v>1013</v>
          </cell>
          <cell r="DR91">
            <v>1058</v>
          </cell>
          <cell r="DS91">
            <v>1073</v>
          </cell>
          <cell r="DT91">
            <v>1117</v>
          </cell>
        </row>
        <row r="92">
          <cell r="DG92" t="str">
            <v>Agriculture</v>
          </cell>
          <cell r="DH92">
            <v>97</v>
          </cell>
          <cell r="DI92">
            <v>85</v>
          </cell>
          <cell r="DJ92">
            <v>154</v>
          </cell>
          <cell r="DK92">
            <v>265</v>
          </cell>
          <cell r="DL92">
            <v>169</v>
          </cell>
          <cell r="DM92">
            <v>161</v>
          </cell>
          <cell r="DN92">
            <v>160</v>
          </cell>
          <cell r="DO92">
            <v>164</v>
          </cell>
          <cell r="DP92">
            <v>199</v>
          </cell>
          <cell r="DQ92">
            <v>202</v>
          </cell>
          <cell r="DR92">
            <v>205</v>
          </cell>
          <cell r="DS92">
            <v>222</v>
          </cell>
          <cell r="DT92">
            <v>238</v>
          </cell>
        </row>
        <row r="93">
          <cell r="DG93" t="str">
            <v>Engineering and architecture</v>
          </cell>
          <cell r="DH93">
            <v>265</v>
          </cell>
          <cell r="DI93">
            <v>296</v>
          </cell>
          <cell r="DJ93">
            <v>342</v>
          </cell>
          <cell r="DK93">
            <v>373</v>
          </cell>
          <cell r="DL93">
            <v>342</v>
          </cell>
          <cell r="DM93">
            <v>357</v>
          </cell>
          <cell r="DN93">
            <v>369</v>
          </cell>
          <cell r="DO93">
            <v>375</v>
          </cell>
          <cell r="DP93">
            <v>411</v>
          </cell>
          <cell r="DQ93">
            <v>459</v>
          </cell>
          <cell r="DR93">
            <v>508</v>
          </cell>
          <cell r="DS93">
            <v>526</v>
          </cell>
          <cell r="DT93">
            <v>523</v>
          </cell>
        </row>
        <row r="94">
          <cell r="DK94" t="str">
            <v xml:space="preserve"> D i p l o m a </v>
          </cell>
        </row>
        <row r="95">
          <cell r="DG95" t="str">
            <v>Total</v>
          </cell>
          <cell r="DH95">
            <v>1212</v>
          </cell>
          <cell r="DI95">
            <v>1250</v>
          </cell>
          <cell r="DJ95">
            <v>820</v>
          </cell>
          <cell r="DK95">
            <v>875</v>
          </cell>
          <cell r="DL95">
            <v>950</v>
          </cell>
          <cell r="DM95">
            <v>770</v>
          </cell>
          <cell r="DN95">
            <v>870</v>
          </cell>
          <cell r="DO95">
            <v>800</v>
          </cell>
          <cell r="DP95">
            <v>940</v>
          </cell>
          <cell r="DQ95">
            <v>1150</v>
          </cell>
          <cell r="DR95">
            <v>1100</v>
          </cell>
          <cell r="DS95">
            <v>1160</v>
          </cell>
          <cell r="DT95">
            <v>1520</v>
          </cell>
        </row>
        <row r="96">
          <cell r="DG96" t="str">
            <v>Humanities - total</v>
          </cell>
          <cell r="DH96">
            <v>1134</v>
          </cell>
          <cell r="DI96">
            <v>1108</v>
          </cell>
          <cell r="DJ96">
            <v>727</v>
          </cell>
          <cell r="DK96">
            <v>720</v>
          </cell>
          <cell r="DL96">
            <v>726</v>
          </cell>
          <cell r="DM96">
            <v>609</v>
          </cell>
          <cell r="DN96">
            <v>699</v>
          </cell>
          <cell r="DO96">
            <v>731</v>
          </cell>
          <cell r="DP96">
            <v>832</v>
          </cell>
          <cell r="DQ96">
            <v>999</v>
          </cell>
          <cell r="DR96">
            <v>907</v>
          </cell>
          <cell r="DS96">
            <v>954</v>
          </cell>
          <cell r="DT96">
            <v>1333</v>
          </cell>
        </row>
        <row r="97">
          <cell r="DG97" t="str">
            <v>General humanities</v>
          </cell>
          <cell r="DH97" t="str">
            <v>-</v>
          </cell>
          <cell r="DI97" t="str">
            <v>-</v>
          </cell>
          <cell r="DJ97" t="str">
            <v>-</v>
          </cell>
          <cell r="DK97">
            <v>1</v>
          </cell>
          <cell r="DL97" t="str">
            <v>-</v>
          </cell>
          <cell r="DM97" t="str">
            <v>-</v>
          </cell>
          <cell r="DN97" t="str">
            <v>-</v>
          </cell>
          <cell r="DO97" t="str">
            <v>-</v>
          </cell>
          <cell r="DP97" t="str">
            <v>-</v>
          </cell>
          <cell r="DQ97">
            <v>1</v>
          </cell>
          <cell r="DR97" t="str">
            <v>-</v>
          </cell>
          <cell r="DS97" t="str">
            <v>-</v>
          </cell>
          <cell r="DT97" t="str">
            <v>-</v>
          </cell>
        </row>
        <row r="98">
          <cell r="DG98" t="str">
            <v>Languages, literature and regional studies</v>
          </cell>
          <cell r="DH98">
            <v>53</v>
          </cell>
          <cell r="DI98">
            <v>77</v>
          </cell>
          <cell r="DJ98">
            <v>68</v>
          </cell>
          <cell r="DK98">
            <v>40</v>
          </cell>
          <cell r="DL98">
            <v>39</v>
          </cell>
          <cell r="DM98">
            <v>38</v>
          </cell>
          <cell r="DN98">
            <v>52</v>
          </cell>
          <cell r="DO98">
            <v>51</v>
          </cell>
          <cell r="DP98">
            <v>50</v>
          </cell>
          <cell r="DQ98">
            <v>53</v>
          </cell>
          <cell r="DR98">
            <v>82</v>
          </cell>
          <cell r="DS98">
            <v>61</v>
          </cell>
          <cell r="DT98">
            <v>156</v>
          </cell>
        </row>
        <row r="99">
          <cell r="DG99" t="str">
            <v>Education and teacher training</v>
          </cell>
          <cell r="DH99">
            <v>994</v>
          </cell>
          <cell r="DI99">
            <v>909</v>
          </cell>
          <cell r="DJ99">
            <v>589</v>
          </cell>
          <cell r="DK99">
            <v>560</v>
          </cell>
          <cell r="DL99">
            <v>630</v>
          </cell>
          <cell r="DM99">
            <v>522</v>
          </cell>
          <cell r="DN99">
            <v>580</v>
          </cell>
          <cell r="DO99">
            <v>613</v>
          </cell>
          <cell r="DP99">
            <v>666</v>
          </cell>
          <cell r="DQ99">
            <v>852</v>
          </cell>
          <cell r="DR99">
            <v>691</v>
          </cell>
          <cell r="DS99">
            <v>754</v>
          </cell>
          <cell r="DT99">
            <v>1044</v>
          </cell>
        </row>
        <row r="100">
          <cell r="DG100" t="str">
            <v>Arts, crafts and applied arts</v>
          </cell>
          <cell r="DH100" t="str">
            <v>-</v>
          </cell>
          <cell r="DI100" t="str">
            <v>-</v>
          </cell>
          <cell r="DJ100" t="str">
            <v>-</v>
          </cell>
          <cell r="DK100" t="str">
            <v>-</v>
          </cell>
          <cell r="DL100" t="str">
            <v>-</v>
          </cell>
          <cell r="DM100" t="str">
            <v>-</v>
          </cell>
          <cell r="DN100" t="str">
            <v>-</v>
          </cell>
          <cell r="DO100" t="str">
            <v>-</v>
          </cell>
          <cell r="DP100" t="str">
            <v>-</v>
          </cell>
          <cell r="DQ100" t="str">
            <v>-</v>
          </cell>
          <cell r="DR100" t="str">
            <v>_</v>
          </cell>
          <cell r="DS100" t="str">
            <v>-</v>
          </cell>
          <cell r="DT100">
            <v>29</v>
          </cell>
        </row>
        <row r="101">
          <cell r="DG101" t="str">
            <v>Special courses and miscellaneous</v>
          </cell>
          <cell r="DH101" t="str">
            <v>-</v>
          </cell>
          <cell r="DI101">
            <v>122</v>
          </cell>
          <cell r="DJ101">
            <v>70</v>
          </cell>
          <cell r="DK101">
            <v>119</v>
          </cell>
          <cell r="DL101">
            <v>57</v>
          </cell>
          <cell r="DM101">
            <v>49</v>
          </cell>
          <cell r="DN101">
            <v>67</v>
          </cell>
          <cell r="DO101">
            <v>67</v>
          </cell>
          <cell r="DP101">
            <v>116</v>
          </cell>
          <cell r="DQ101">
            <v>93</v>
          </cell>
          <cell r="DR101">
            <v>134</v>
          </cell>
          <cell r="DS101">
            <v>139</v>
          </cell>
          <cell r="DT101">
            <v>104</v>
          </cell>
        </row>
        <row r="102">
          <cell r="DG102" t="str">
            <v>Social sciences - total</v>
          </cell>
          <cell r="DH102">
            <v>73</v>
          </cell>
          <cell r="DI102">
            <v>142</v>
          </cell>
          <cell r="DJ102">
            <v>56</v>
          </cell>
          <cell r="DK102">
            <v>122</v>
          </cell>
          <cell r="DL102">
            <v>131</v>
          </cell>
          <cell r="DM102">
            <v>106</v>
          </cell>
          <cell r="DN102">
            <v>133</v>
          </cell>
          <cell r="DO102">
            <v>40</v>
          </cell>
          <cell r="DP102">
            <v>61</v>
          </cell>
          <cell r="DQ102">
            <v>107</v>
          </cell>
          <cell r="DR102">
            <v>135</v>
          </cell>
          <cell r="DS102">
            <v>115</v>
          </cell>
          <cell r="DT102">
            <v>139</v>
          </cell>
        </row>
        <row r="103">
          <cell r="DG103" t="str">
            <v>Social sciences</v>
          </cell>
          <cell r="DH103">
            <v>67</v>
          </cell>
          <cell r="DI103">
            <v>140</v>
          </cell>
          <cell r="DJ103">
            <v>41</v>
          </cell>
          <cell r="DK103">
            <v>45</v>
          </cell>
          <cell r="DL103">
            <v>45</v>
          </cell>
          <cell r="DM103">
            <v>32</v>
          </cell>
          <cell r="DN103">
            <v>33</v>
          </cell>
          <cell r="DO103">
            <v>40</v>
          </cell>
          <cell r="DP103">
            <v>61</v>
          </cell>
          <cell r="DQ103">
            <v>33</v>
          </cell>
          <cell r="DR103">
            <v>60</v>
          </cell>
          <cell r="DS103">
            <v>36</v>
          </cell>
          <cell r="DT103">
            <v>25</v>
          </cell>
        </row>
        <row r="104">
          <cell r="DG104" t="str">
            <v>Business and management</v>
          </cell>
          <cell r="DH104">
            <v>6</v>
          </cell>
          <cell r="DI104">
            <v>2</v>
          </cell>
          <cell r="DJ104">
            <v>15</v>
          </cell>
          <cell r="DK104">
            <v>77</v>
          </cell>
          <cell r="DL104">
            <v>86</v>
          </cell>
          <cell r="DM104">
            <v>74</v>
          </cell>
          <cell r="DN104">
            <v>100</v>
          </cell>
          <cell r="DO104" t="str">
            <v>-</v>
          </cell>
          <cell r="DP104" t="str">
            <v>-</v>
          </cell>
          <cell r="DQ104">
            <v>74</v>
          </cell>
          <cell r="DR104">
            <v>75</v>
          </cell>
          <cell r="DS104">
            <v>79</v>
          </cell>
          <cell r="DT104">
            <v>114</v>
          </cell>
        </row>
        <row r="105">
          <cell r="DG105" t="str">
            <v>Law</v>
          </cell>
          <cell r="DH105" t="str">
            <v>-</v>
          </cell>
          <cell r="DI105" t="str">
            <v>-</v>
          </cell>
          <cell r="DJ105" t="str">
            <v>-</v>
          </cell>
          <cell r="DK105" t="str">
            <v>-</v>
          </cell>
          <cell r="DL105" t="str">
            <v>-</v>
          </cell>
          <cell r="DM105" t="str">
            <v>-</v>
          </cell>
          <cell r="DN105" t="str">
            <v>-</v>
          </cell>
          <cell r="DO105" t="str">
            <v>-</v>
          </cell>
          <cell r="DP105" t="str">
            <v>-</v>
          </cell>
          <cell r="DQ105" t="str">
            <v>-</v>
          </cell>
          <cell r="DR105" t="str">
            <v>-</v>
          </cell>
          <cell r="DS105" t="str">
            <v>-</v>
          </cell>
          <cell r="DT105" t="str">
            <v>-</v>
          </cell>
        </row>
        <row r="106">
          <cell r="DG106" t="str">
            <v>Medicine - total</v>
          </cell>
          <cell r="DH106" t="str">
            <v>-</v>
          </cell>
          <cell r="DI106" t="str">
            <v>-</v>
          </cell>
          <cell r="DJ106" t="str">
            <v>-</v>
          </cell>
          <cell r="DK106" t="str">
            <v>-</v>
          </cell>
          <cell r="DL106" t="str">
            <v>-</v>
          </cell>
          <cell r="DM106" t="str">
            <v>-</v>
          </cell>
          <cell r="DN106" t="str">
            <v>-</v>
          </cell>
          <cell r="DO106" t="str">
            <v>-</v>
          </cell>
          <cell r="DP106">
            <v>26</v>
          </cell>
          <cell r="DQ106">
            <v>18</v>
          </cell>
          <cell r="DR106">
            <v>39</v>
          </cell>
          <cell r="DS106" t="str">
            <v>-</v>
          </cell>
          <cell r="DT106" t="str">
            <v>-</v>
          </cell>
        </row>
        <row r="107">
          <cell r="DG107" t="str">
            <v>Medicine</v>
          </cell>
          <cell r="DH107" t="str">
            <v>-</v>
          </cell>
          <cell r="DI107" t="str">
            <v>-</v>
          </cell>
          <cell r="DJ107" t="str">
            <v>-</v>
          </cell>
          <cell r="DK107" t="str">
            <v>-</v>
          </cell>
          <cell r="DL107" t="str">
            <v>-</v>
          </cell>
          <cell r="DM107" t="str">
            <v>-</v>
          </cell>
          <cell r="DN107" t="str">
            <v>-</v>
          </cell>
          <cell r="DO107" t="str">
            <v>-</v>
          </cell>
          <cell r="DP107" t="str">
            <v>-</v>
          </cell>
          <cell r="DQ107" t="str">
            <v>-</v>
          </cell>
          <cell r="DR107" t="str">
            <v>-</v>
          </cell>
          <cell r="DS107" t="str">
            <v>-</v>
          </cell>
          <cell r="DT107" t="str">
            <v>-</v>
          </cell>
        </row>
        <row r="108">
          <cell r="DG108" t="str">
            <v>Para-medical studies</v>
          </cell>
          <cell r="DH108" t="str">
            <v>-</v>
          </cell>
          <cell r="DI108" t="str">
            <v>-</v>
          </cell>
          <cell r="DJ108" t="str">
            <v>-</v>
          </cell>
          <cell r="DK108" t="str">
            <v>-</v>
          </cell>
          <cell r="DL108" t="str">
            <v>-</v>
          </cell>
          <cell r="DM108" t="str">
            <v>-</v>
          </cell>
          <cell r="DN108" t="str">
            <v>-</v>
          </cell>
          <cell r="DO108" t="str">
            <v>-</v>
          </cell>
          <cell r="DP108">
            <v>26</v>
          </cell>
          <cell r="DQ108">
            <v>18</v>
          </cell>
          <cell r="DR108">
            <v>39</v>
          </cell>
          <cell r="DS108" t="str">
            <v>-</v>
          </cell>
          <cell r="DT108" t="str">
            <v>-</v>
          </cell>
        </row>
        <row r="109">
          <cell r="DG109" t="str">
            <v>Mathematics and natural sciences - total</v>
          </cell>
          <cell r="DH109">
            <v>5</v>
          </cell>
          <cell r="DI109" t="str">
            <v>-</v>
          </cell>
          <cell r="DJ109">
            <v>37</v>
          </cell>
          <cell r="DK109">
            <v>33</v>
          </cell>
          <cell r="DL109">
            <v>93</v>
          </cell>
          <cell r="DM109">
            <v>55</v>
          </cell>
          <cell r="DN109">
            <v>38</v>
          </cell>
          <cell r="DO109">
            <v>29</v>
          </cell>
          <cell r="DP109">
            <v>21</v>
          </cell>
          <cell r="DQ109">
            <v>26</v>
          </cell>
          <cell r="DR109">
            <v>19</v>
          </cell>
          <cell r="DS109">
            <v>39</v>
          </cell>
          <cell r="DT109">
            <v>48</v>
          </cell>
        </row>
        <row r="110">
          <cell r="DG110" t="str">
            <v>Mathematics, statistics and computer sciences</v>
          </cell>
          <cell r="DH110" t="str">
            <v>-</v>
          </cell>
          <cell r="DI110" t="str">
            <v>-</v>
          </cell>
          <cell r="DJ110">
            <v>25</v>
          </cell>
          <cell r="DK110">
            <v>21</v>
          </cell>
          <cell r="DL110">
            <v>19</v>
          </cell>
          <cell r="DM110">
            <v>10</v>
          </cell>
          <cell r="DN110">
            <v>8</v>
          </cell>
          <cell r="DO110">
            <v>15</v>
          </cell>
          <cell r="DP110">
            <v>6</v>
          </cell>
          <cell r="DQ110">
            <v>11</v>
          </cell>
          <cell r="DR110">
            <v>17</v>
          </cell>
          <cell r="DS110">
            <v>37</v>
          </cell>
          <cell r="DT110">
            <v>48</v>
          </cell>
        </row>
        <row r="111">
          <cell r="DG111" t="str">
            <v>Physical sciences</v>
          </cell>
          <cell r="DH111">
            <v>5</v>
          </cell>
          <cell r="DI111" t="str">
            <v>-</v>
          </cell>
          <cell r="DJ111">
            <v>12</v>
          </cell>
          <cell r="DK111">
            <v>12</v>
          </cell>
          <cell r="DL111">
            <v>74</v>
          </cell>
          <cell r="DM111">
            <v>45</v>
          </cell>
          <cell r="DN111">
            <v>30</v>
          </cell>
          <cell r="DO111">
            <v>14</v>
          </cell>
          <cell r="DP111">
            <v>15</v>
          </cell>
          <cell r="DQ111">
            <v>15</v>
          </cell>
          <cell r="DR111">
            <v>2</v>
          </cell>
          <cell r="DS111">
            <v>2</v>
          </cell>
          <cell r="DT111" t="str">
            <v>-</v>
          </cell>
        </row>
        <row r="112">
          <cell r="DG112" t="str">
            <v>Biological sciences</v>
          </cell>
          <cell r="DH112" t="str">
            <v>-</v>
          </cell>
          <cell r="DI112" t="str">
            <v>-</v>
          </cell>
          <cell r="DJ112" t="str">
            <v>-</v>
          </cell>
          <cell r="DK112" t="str">
            <v>-</v>
          </cell>
          <cell r="DL112" t="str">
            <v>-</v>
          </cell>
          <cell r="DM112" t="str">
            <v>-</v>
          </cell>
          <cell r="DN112" t="str">
            <v>-</v>
          </cell>
          <cell r="DO112" t="str">
            <v>-</v>
          </cell>
          <cell r="DP112" t="str">
            <v>-</v>
          </cell>
          <cell r="DQ112" t="str">
            <v>-</v>
          </cell>
          <cell r="DR112" t="str">
            <v>-</v>
          </cell>
          <cell r="DS112" t="str">
            <v>-</v>
          </cell>
          <cell r="DT112" t="str">
            <v>-</v>
          </cell>
        </row>
        <row r="113">
          <cell r="DG113" t="str">
            <v>Agriculture</v>
          </cell>
          <cell r="DH113" t="str">
            <v>-</v>
          </cell>
          <cell r="DI113" t="str">
            <v>-</v>
          </cell>
          <cell r="DJ113" t="str">
            <v>-</v>
          </cell>
          <cell r="DK113" t="str">
            <v>-</v>
          </cell>
          <cell r="DL113" t="str">
            <v>-</v>
          </cell>
          <cell r="DM113" t="str">
            <v>-</v>
          </cell>
          <cell r="DN113" t="str">
            <v>-</v>
          </cell>
          <cell r="DO113" t="str">
            <v>-</v>
          </cell>
          <cell r="DP113" t="str">
            <v>-</v>
          </cell>
          <cell r="DQ113" t="str">
            <v>-</v>
          </cell>
          <cell r="DR113" t="str">
            <v>-</v>
          </cell>
          <cell r="DS113" t="str">
            <v>-</v>
          </cell>
          <cell r="DT113" t="str">
            <v>-</v>
          </cell>
        </row>
        <row r="114">
          <cell r="DG114" t="str">
            <v>Engineering and architecture</v>
          </cell>
          <cell r="DH114" t="str">
            <v>-</v>
          </cell>
          <cell r="DI114" t="str">
            <v>-</v>
          </cell>
          <cell r="DJ114" t="str">
            <v>-</v>
          </cell>
          <cell r="DK114" t="str">
            <v>-</v>
          </cell>
          <cell r="DL114" t="str">
            <v>-</v>
          </cell>
          <cell r="DM114" t="str">
            <v>-</v>
          </cell>
          <cell r="DN114" t="str">
            <v>-</v>
          </cell>
          <cell r="DO114" t="str">
            <v>-</v>
          </cell>
          <cell r="DP114" t="str">
            <v>-</v>
          </cell>
          <cell r="DQ114" t="str">
            <v>-</v>
          </cell>
          <cell r="DR114" t="str">
            <v>-</v>
          </cell>
          <cell r="DS114">
            <v>52</v>
          </cell>
          <cell r="DT114" t="str">
            <v>-</v>
          </cell>
        </row>
        <row r="115">
          <cell r="DG115" t="str">
            <v>1. Including students in academic tracks of regional colleges appearing in the Students</v>
          </cell>
        </row>
        <row r="116">
          <cell r="DG116" t="str">
            <v xml:space="preserve">   File of the universities. See footnote 2 to Table 3.1.</v>
          </cell>
        </row>
        <row r="117">
          <cell r="DJ117" t="str">
            <v>סה"כ סטודנטים לפי תחום לימודים תש"ם, תשנ"ב</v>
          </cell>
        </row>
        <row r="118">
          <cell r="DI118" t="str">
            <v>שעור גידול</v>
          </cell>
        </row>
        <row r="119">
          <cell r="DJ119" t="str">
            <v>תשנ"ב</v>
          </cell>
          <cell r="DK119" t="str">
            <v>תש"ם</v>
          </cell>
          <cell r="DL119" t="str">
            <v>תשנ"ב</v>
          </cell>
          <cell r="DM119" t="str">
            <v>תש"ם</v>
          </cell>
        </row>
        <row r="120">
          <cell r="DI120">
            <v>1.4434654919236416</v>
          </cell>
          <cell r="DJ120">
            <v>100</v>
          </cell>
          <cell r="DK120">
            <v>99.999999999999972</v>
          </cell>
          <cell r="DL120">
            <v>78640</v>
          </cell>
          <cell r="DM120">
            <v>54480</v>
          </cell>
          <cell r="DN120" t="str">
            <v>סה"כ</v>
          </cell>
        </row>
        <row r="121">
          <cell r="DI121">
            <v>1.3734503300595717</v>
          </cell>
          <cell r="DJ121">
            <v>21.695066124109868</v>
          </cell>
          <cell r="DK121">
            <v>22.801027900146842</v>
          </cell>
          <cell r="DL121">
            <v>17061</v>
          </cell>
          <cell r="DM121">
            <v>12422</v>
          </cell>
          <cell r="DN121" t="str">
            <v xml:space="preserve"> מדעי הרוח</v>
          </cell>
        </row>
        <row r="122">
          <cell r="DI122">
            <v>1.1788958770090845</v>
          </cell>
          <cell r="DJ122">
            <v>6.4356561546286883</v>
          </cell>
          <cell r="DK122">
            <v>7.8799559471365637</v>
          </cell>
          <cell r="DL122">
            <v>5061</v>
          </cell>
          <cell r="DM122">
            <v>4293</v>
          </cell>
          <cell r="DN122" t="str">
            <v>חינוך והכשרה להוראה</v>
          </cell>
        </row>
        <row r="123">
          <cell r="DI123">
            <v>1.4285805179105426</v>
          </cell>
          <cell r="DJ123">
            <v>28.551627670396744</v>
          </cell>
          <cell r="DK123">
            <v>28.849118942731277</v>
          </cell>
          <cell r="DL123">
            <v>22453</v>
          </cell>
          <cell r="DM123">
            <v>15717</v>
          </cell>
          <cell r="DN123" t="str">
            <v>מדעי החברה - סה"כ</v>
          </cell>
        </row>
        <row r="124">
          <cell r="DI124">
            <v>1.3129548762736536</v>
          </cell>
          <cell r="DJ124">
            <v>3.440996948118006</v>
          </cell>
          <cell r="DK124">
            <v>3.7830396475770924</v>
          </cell>
          <cell r="DL124">
            <v>2706</v>
          </cell>
          <cell r="DM124">
            <v>2061</v>
          </cell>
          <cell r="DN124" t="str">
            <v>משפטים</v>
          </cell>
        </row>
        <row r="125">
          <cell r="DI125">
            <v>1.788599348534202</v>
          </cell>
          <cell r="DJ125">
            <v>6.9824516785350967</v>
          </cell>
          <cell r="DK125">
            <v>5.6350954478707784</v>
          </cell>
          <cell r="DL125">
            <v>5491</v>
          </cell>
          <cell r="DM125">
            <v>3070</v>
          </cell>
          <cell r="DN125" t="str">
            <v>מתמטיקה, סטטיסטיקה ומדעי המחשב</v>
          </cell>
        </row>
        <row r="126">
          <cell r="DI126">
            <v>2.0256813417190775</v>
          </cell>
          <cell r="DJ126">
            <v>4.9148016276703972</v>
          </cell>
          <cell r="DK126">
            <v>3.5022026431718061</v>
          </cell>
          <cell r="DL126">
            <v>3865</v>
          </cell>
          <cell r="DM126">
            <v>1908</v>
          </cell>
          <cell r="DN126" t="str">
            <v>המדעים הפיסיקליים</v>
          </cell>
        </row>
        <row r="127">
          <cell r="DI127">
            <v>1.5759692132269099</v>
          </cell>
          <cell r="DJ127">
            <v>14.060274669379449</v>
          </cell>
          <cell r="DK127">
            <v>12.87812041116006</v>
          </cell>
          <cell r="DL127">
            <v>11057</v>
          </cell>
          <cell r="DM127">
            <v>7016</v>
          </cell>
          <cell r="DN127" t="str">
            <v>המדעים החיים</v>
          </cell>
        </row>
        <row r="128">
          <cell r="DI128">
            <v>1.3694482672338295</v>
          </cell>
          <cell r="DJ128">
            <v>13.919125127161749</v>
          </cell>
          <cell r="DK128">
            <v>14.671439060205579</v>
          </cell>
          <cell r="DL128">
            <v>10946</v>
          </cell>
          <cell r="DM128">
            <v>7993</v>
          </cell>
          <cell r="DN128" t="str">
            <v>הנדסה ואדריכלות</v>
          </cell>
        </row>
        <row r="132">
          <cell r="AU132">
            <v>9080</v>
          </cell>
          <cell r="AV132" t="str">
            <v>הטכניון</v>
          </cell>
          <cell r="AW132">
            <v>14.207048458149774</v>
          </cell>
          <cell r="AX132">
            <v>10370</v>
          </cell>
        </row>
        <row r="133">
          <cell r="AU133">
            <v>16780</v>
          </cell>
          <cell r="AV133" t="str">
            <v>האוניברסיטה העברית</v>
          </cell>
          <cell r="AW133">
            <v>20.917759237187127</v>
          </cell>
          <cell r="AX133">
            <v>20290</v>
          </cell>
        </row>
        <row r="134">
          <cell r="AU134">
            <v>19270</v>
          </cell>
          <cell r="AV134" t="str">
            <v>אוניברסיטת תל-אביב</v>
          </cell>
          <cell r="AW134">
            <v>35.443694862480534</v>
          </cell>
          <cell r="AX134">
            <v>26100</v>
          </cell>
        </row>
        <row r="135">
          <cell r="AU135">
            <v>67130</v>
          </cell>
          <cell r="AV135" t="str">
            <v>סה"כ</v>
          </cell>
          <cell r="AW135">
            <v>51.497095188440348</v>
          </cell>
          <cell r="AX135">
            <v>101700</v>
          </cell>
        </row>
        <row r="136">
          <cell r="AU136">
            <v>6780</v>
          </cell>
          <cell r="AV136" t="str">
            <v>אוניברסיטת חיפה</v>
          </cell>
          <cell r="AW136">
            <v>89.08554572271386</v>
          </cell>
          <cell r="AX136">
            <v>12820</v>
          </cell>
        </row>
        <row r="137">
          <cell r="AU137">
            <v>9330</v>
          </cell>
          <cell r="AV137" t="str">
            <v>אוניברסיטת בר-אילן</v>
          </cell>
          <cell r="AW137">
            <v>104.82315112540195</v>
          </cell>
          <cell r="AX137">
            <v>19110</v>
          </cell>
        </row>
        <row r="138">
          <cell r="AU138">
            <v>5890</v>
          </cell>
          <cell r="AV138" t="str">
            <v>אוניברסיטת בן-גוריון בנגב</v>
          </cell>
          <cell r="AW138">
            <v>107.97962648556876</v>
          </cell>
          <cell r="AX138">
            <v>12250</v>
          </cell>
        </row>
        <row r="145">
          <cell r="DI145" t="str">
            <v>תואר שלישי</v>
          </cell>
          <cell r="DN145" t="str">
            <v>תואר שני</v>
          </cell>
          <cell r="DS145" t="str">
            <v>תואר ראשון</v>
          </cell>
        </row>
        <row r="146">
          <cell r="DS146" t="str">
            <v>אוניברסיטאות</v>
          </cell>
        </row>
        <row r="147">
          <cell r="DH147" t="str">
            <v>מתמטיקה ומדעי הטבע</v>
          </cell>
          <cell r="DL147" t="str">
            <v>מתמטיקה ומדעי הטבע</v>
          </cell>
          <cell r="DR147" t="str">
            <v>מתמטיקה ומדעי הטבע</v>
          </cell>
        </row>
        <row r="148">
          <cell r="DI148" t="str">
            <v>חקלאות</v>
          </cell>
          <cell r="DM148" t="str">
            <v>חקלאות</v>
          </cell>
          <cell r="DS148" t="str">
            <v>חקלאות</v>
          </cell>
        </row>
        <row r="149">
          <cell r="DJ149" t="str">
            <v>הנדסה</v>
          </cell>
          <cell r="DK149" t="str">
            <v>סה"כ</v>
          </cell>
          <cell r="DN149" t="str">
            <v>הנדסה</v>
          </cell>
          <cell r="DO149" t="str">
            <v>סה"כ</v>
          </cell>
          <cell r="DQ149" t="str">
            <v>סה"כ</v>
          </cell>
          <cell r="DT149" t="str">
            <v>הנדסה</v>
          </cell>
        </row>
        <row r="150">
          <cell r="DH150">
            <v>1544</v>
          </cell>
          <cell r="DI150">
            <v>265</v>
          </cell>
          <cell r="DJ150">
            <v>373</v>
          </cell>
          <cell r="DK150">
            <v>2182</v>
          </cell>
          <cell r="DL150">
            <v>1849</v>
          </cell>
          <cell r="DM150">
            <v>279</v>
          </cell>
          <cell r="DN150">
            <v>1671</v>
          </cell>
          <cell r="DO150">
            <v>3799</v>
          </cell>
          <cell r="DP150" t="str">
            <v>תשמ"ו</v>
          </cell>
          <cell r="DQ150">
            <v>14400</v>
          </cell>
          <cell r="DR150">
            <v>6434</v>
          </cell>
          <cell r="DS150">
            <v>754</v>
          </cell>
          <cell r="DT150">
            <v>7212</v>
          </cell>
        </row>
        <row r="151">
          <cell r="DH151">
            <v>1614</v>
          </cell>
          <cell r="DI151">
            <v>169</v>
          </cell>
          <cell r="DJ151">
            <v>342</v>
          </cell>
          <cell r="DK151">
            <v>2125</v>
          </cell>
          <cell r="DL151">
            <v>1926</v>
          </cell>
          <cell r="DM151">
            <v>251</v>
          </cell>
          <cell r="DN151">
            <v>1671</v>
          </cell>
          <cell r="DO151">
            <v>3848</v>
          </cell>
          <cell r="DP151" t="str">
            <v>תשמ"ז</v>
          </cell>
          <cell r="DQ151">
            <v>14708</v>
          </cell>
          <cell r="DR151">
            <v>6581</v>
          </cell>
          <cell r="DS151">
            <v>703</v>
          </cell>
          <cell r="DT151">
            <v>7424</v>
          </cell>
        </row>
        <row r="152">
          <cell r="DH152">
            <v>1743</v>
          </cell>
          <cell r="DI152">
            <v>161</v>
          </cell>
          <cell r="DJ152">
            <v>357</v>
          </cell>
          <cell r="DK152">
            <v>2261</v>
          </cell>
          <cell r="DL152">
            <v>2015</v>
          </cell>
          <cell r="DM152">
            <v>261</v>
          </cell>
          <cell r="DN152">
            <v>1506</v>
          </cell>
          <cell r="DO152">
            <v>3782</v>
          </cell>
          <cell r="DP152" t="str">
            <v>תשמ"ח</v>
          </cell>
          <cell r="DQ152">
            <v>14820</v>
          </cell>
          <cell r="DR152">
            <v>6491</v>
          </cell>
          <cell r="DS152">
            <v>696</v>
          </cell>
          <cell r="DT152">
            <v>7633</v>
          </cell>
        </row>
        <row r="153">
          <cell r="DH153">
            <v>1779</v>
          </cell>
          <cell r="DI153">
            <v>160</v>
          </cell>
          <cell r="DJ153">
            <v>369</v>
          </cell>
          <cell r="DK153">
            <v>2308</v>
          </cell>
          <cell r="DL153">
            <v>2149</v>
          </cell>
          <cell r="DM153">
            <v>277</v>
          </cell>
          <cell r="DN153">
            <v>1604</v>
          </cell>
          <cell r="DO153">
            <v>4030</v>
          </cell>
          <cell r="DP153" t="str">
            <v>תשמ"ט</v>
          </cell>
          <cell r="DQ153">
            <v>14838</v>
          </cell>
          <cell r="DR153">
            <v>6378</v>
          </cell>
          <cell r="DS153">
            <v>704</v>
          </cell>
          <cell r="DT153">
            <v>7756</v>
          </cell>
        </row>
        <row r="154">
          <cell r="DH154">
            <v>1725</v>
          </cell>
          <cell r="DI154">
            <v>164</v>
          </cell>
          <cell r="DJ154">
            <v>375</v>
          </cell>
          <cell r="DK154">
            <v>2264</v>
          </cell>
          <cell r="DL154">
            <v>2279</v>
          </cell>
          <cell r="DM154">
            <v>357</v>
          </cell>
          <cell r="DN154">
            <v>1751</v>
          </cell>
          <cell r="DO154">
            <v>4387</v>
          </cell>
          <cell r="DP154" t="str">
            <v>תש"ן</v>
          </cell>
          <cell r="DQ154">
            <v>14857</v>
          </cell>
          <cell r="DR154">
            <v>6461</v>
          </cell>
          <cell r="DS154">
            <v>751</v>
          </cell>
          <cell r="DT154">
            <v>7645</v>
          </cell>
        </row>
        <row r="155">
          <cell r="DH155">
            <v>1922</v>
          </cell>
          <cell r="DI155">
            <v>199</v>
          </cell>
          <cell r="DJ155">
            <v>411</v>
          </cell>
          <cell r="DK155">
            <v>2532</v>
          </cell>
          <cell r="DL155">
            <v>2395</v>
          </cell>
          <cell r="DM155">
            <v>377</v>
          </cell>
          <cell r="DN155">
            <v>2014</v>
          </cell>
          <cell r="DO155">
            <v>4786</v>
          </cell>
          <cell r="DP155" t="str">
            <v>תשנ"א</v>
          </cell>
          <cell r="DQ155">
            <v>15743</v>
          </cell>
          <cell r="DR155">
            <v>6952</v>
          </cell>
          <cell r="DS155">
            <v>846</v>
          </cell>
          <cell r="DT155">
            <v>7945</v>
          </cell>
        </row>
        <row r="156">
          <cell r="DH156">
            <v>2110</v>
          </cell>
          <cell r="DI156">
            <v>202</v>
          </cell>
          <cell r="DJ156">
            <v>459</v>
          </cell>
          <cell r="DK156">
            <v>2771</v>
          </cell>
          <cell r="DL156">
            <v>2648</v>
          </cell>
          <cell r="DM156">
            <v>394</v>
          </cell>
          <cell r="DN156">
            <v>2119</v>
          </cell>
          <cell r="DO156">
            <v>5161</v>
          </cell>
          <cell r="DP156" t="str">
            <v>תשנ"ב</v>
          </cell>
          <cell r="DQ156">
            <v>17652</v>
          </cell>
          <cell r="DR156">
            <v>8544</v>
          </cell>
          <cell r="DS156">
            <v>740</v>
          </cell>
          <cell r="DT156">
            <v>8368</v>
          </cell>
        </row>
        <row r="157">
          <cell r="DH157">
            <v>2242</v>
          </cell>
          <cell r="DI157">
            <v>205</v>
          </cell>
          <cell r="DJ157">
            <v>508</v>
          </cell>
          <cell r="DK157">
            <v>2955</v>
          </cell>
          <cell r="DL157">
            <v>2711</v>
          </cell>
          <cell r="DM157">
            <v>435</v>
          </cell>
          <cell r="DN157">
            <v>2153</v>
          </cell>
          <cell r="DO157">
            <v>5299</v>
          </cell>
          <cell r="DP157" t="str">
            <v>תשנ"ג</v>
          </cell>
          <cell r="DQ157">
            <v>18546</v>
          </cell>
          <cell r="DR157">
            <v>9144</v>
          </cell>
          <cell r="DS157">
            <v>671</v>
          </cell>
          <cell r="DT157">
            <v>8731</v>
          </cell>
        </row>
        <row r="158">
          <cell r="DH158">
            <v>2297</v>
          </cell>
          <cell r="DI158">
            <v>222</v>
          </cell>
          <cell r="DJ158">
            <v>526</v>
          </cell>
          <cell r="DK158">
            <v>3045</v>
          </cell>
          <cell r="DL158">
            <v>2880</v>
          </cell>
          <cell r="DM158">
            <v>436</v>
          </cell>
          <cell r="DN158">
            <v>2133</v>
          </cell>
          <cell r="DO158">
            <v>5449</v>
          </cell>
          <cell r="DP158" t="str">
            <v>תשנ"ד</v>
          </cell>
          <cell r="DQ158">
            <v>19044</v>
          </cell>
          <cell r="DR158">
            <v>9363</v>
          </cell>
          <cell r="DS158">
            <v>724</v>
          </cell>
          <cell r="DT158">
            <v>8957</v>
          </cell>
        </row>
        <row r="159">
          <cell r="DH159">
            <v>2415</v>
          </cell>
          <cell r="DI159">
            <v>238</v>
          </cell>
          <cell r="DJ159">
            <v>523</v>
          </cell>
          <cell r="DK159">
            <v>3176</v>
          </cell>
          <cell r="DL159">
            <v>2920</v>
          </cell>
          <cell r="DM159">
            <v>479</v>
          </cell>
          <cell r="DN159">
            <v>2290</v>
          </cell>
          <cell r="DO159">
            <v>5689</v>
          </cell>
          <cell r="DP159" t="str">
            <v>תשנ"ה</v>
          </cell>
          <cell r="DQ159">
            <v>19441</v>
          </cell>
          <cell r="DR159">
            <v>9665</v>
          </cell>
          <cell r="DS159">
            <v>762</v>
          </cell>
          <cell r="DT159">
            <v>9014</v>
          </cell>
        </row>
        <row r="160">
          <cell r="DH160">
            <v>2385</v>
          </cell>
          <cell r="DI160">
            <v>204</v>
          </cell>
          <cell r="DJ160">
            <v>507</v>
          </cell>
          <cell r="DK160">
            <v>3096</v>
          </cell>
          <cell r="DL160">
            <v>2808</v>
          </cell>
          <cell r="DM160">
            <v>449</v>
          </cell>
          <cell r="DN160">
            <v>2037</v>
          </cell>
          <cell r="DO160">
            <v>5294</v>
          </cell>
          <cell r="DP160" t="str">
            <v>תשנ"ו</v>
          </cell>
          <cell r="DQ160">
            <v>19208</v>
          </cell>
          <cell r="DR160">
            <v>9623</v>
          </cell>
          <cell r="DS160">
            <v>715</v>
          </cell>
          <cell r="DT160">
            <v>8870</v>
          </cell>
        </row>
        <row r="162">
          <cell r="DT162">
            <v>30.284724818480552</v>
          </cell>
        </row>
        <row r="163">
          <cell r="DH163">
            <v>1.5446891191709844</v>
          </cell>
          <cell r="DI163">
            <v>0.76981132075471703</v>
          </cell>
          <cell r="DJ163">
            <v>1.3592493297587132</v>
          </cell>
          <cell r="DK163">
            <v>1.4188817598533456</v>
          </cell>
          <cell r="DL163">
            <v>1.5186587344510547</v>
          </cell>
          <cell r="DM163">
            <v>1.6093189964157706</v>
          </cell>
          <cell r="DN163">
            <v>1.2190305206463197</v>
          </cell>
          <cell r="DO163">
            <v>1.3935246117399316</v>
          </cell>
          <cell r="DT163">
            <v>30.495750432736259</v>
          </cell>
        </row>
        <row r="164">
          <cell r="DH164">
            <v>5.5479689564239078E-2</v>
          </cell>
          <cell r="DI164">
            <v>3.7045281690335385E-2</v>
          </cell>
          <cell r="DJ164">
            <v>5.154883991952286E-2</v>
          </cell>
          <cell r="DK164">
            <v>5.3547420825483645E-2</v>
          </cell>
          <cell r="DL164">
            <v>3.5401515657467894E-2</v>
          </cell>
          <cell r="DM164">
            <v>3.8954082976994688E-2</v>
          </cell>
          <cell r="DN164">
            <v>2.5535772244656304E-2</v>
          </cell>
          <cell r="DO164">
            <v>3.1817090644648938E-2</v>
          </cell>
          <cell r="DT164">
            <v>29.592122718185387</v>
          </cell>
        </row>
        <row r="165">
          <cell r="DT165">
            <v>29.702089817696752</v>
          </cell>
        </row>
        <row r="166">
          <cell r="DT166">
            <v>29.042826629982262</v>
          </cell>
        </row>
        <row r="167">
          <cell r="DT167">
            <v>29.108713920664048</v>
          </cell>
        </row>
        <row r="168">
          <cell r="DT168">
            <v>28.611098534582936</v>
          </cell>
        </row>
        <row r="169">
          <cell r="DT169">
            <v>27.254528122020972</v>
          </cell>
        </row>
        <row r="170">
          <cell r="DT170">
            <v>25.49799815214044</v>
          </cell>
        </row>
        <row r="171">
          <cell r="DT171">
            <v>24.46910805519191</v>
          </cell>
        </row>
        <row r="172">
          <cell r="DT172">
            <v>22.827437884338963</v>
          </cell>
        </row>
        <row r="234">
          <cell r="DF234">
            <v>1986</v>
          </cell>
        </row>
        <row r="235">
          <cell r="DF235">
            <v>1987</v>
          </cell>
        </row>
        <row r="236">
          <cell r="DF236">
            <v>1988</v>
          </cell>
        </row>
        <row r="237">
          <cell r="DF237">
            <v>1989</v>
          </cell>
        </row>
        <row r="238">
          <cell r="DF238">
            <v>1990</v>
          </cell>
        </row>
        <row r="239">
          <cell r="DF239">
            <v>1991</v>
          </cell>
        </row>
        <row r="240">
          <cell r="DF240">
            <v>1992</v>
          </cell>
        </row>
        <row r="241">
          <cell r="DF241">
            <v>1993</v>
          </cell>
        </row>
        <row r="242">
          <cell r="DF242">
            <v>1994</v>
          </cell>
        </row>
        <row r="243">
          <cell r="DF243">
            <v>1995</v>
          </cell>
        </row>
        <row r="244">
          <cell r="DF244">
            <v>1996</v>
          </cell>
        </row>
      </sheetData>
      <sheetData sheetId="7"/>
      <sheetData sheetId="8"/>
      <sheetData sheetId="9"/>
      <sheetData sheetId="10"/>
      <sheetData sheetId="11"/>
      <sheetData sheetId="12">
        <row r="42">
          <cell r="B42">
            <v>54440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3" transitionEvaluation="1">
    <pageSetUpPr fitToPage="1"/>
  </sheetPr>
  <dimension ref="A1:AS1006"/>
  <sheetViews>
    <sheetView tabSelected="1" view="pageBreakPreview" topLeftCell="A3" zoomScaleNormal="100" zoomScaleSheetLayoutView="100" workbookViewId="0">
      <pane ySplit="2670" activePane="bottomLeft"/>
      <selection activeCell="A3" sqref="A1:XFD1048576"/>
      <selection pane="bottomLeft"/>
    </sheetView>
  </sheetViews>
  <sheetFormatPr defaultColWidth="14.33203125" defaultRowHeight="16.5" x14ac:dyDescent="0.3"/>
  <cols>
    <col min="1" max="1" width="5.5546875" style="66" customWidth="1"/>
    <col min="2" max="2" width="7" style="66" customWidth="1"/>
    <col min="3" max="6" width="7.77734375" style="66" customWidth="1"/>
    <col min="7" max="7" width="7.88671875" style="66" customWidth="1"/>
    <col min="8" max="8" width="7.77734375" style="66" customWidth="1"/>
    <col min="9" max="9" width="8.21875" style="66" customWidth="1"/>
    <col min="10" max="10" width="7.77734375" style="66" customWidth="1"/>
    <col min="11" max="11" width="12.6640625" style="66" customWidth="1"/>
    <col min="12" max="16384" width="14.33203125" style="66"/>
  </cols>
  <sheetData>
    <row r="1" spans="1:45" x14ac:dyDescent="0.3">
      <c r="A1" s="65"/>
      <c r="B1" s="65"/>
      <c r="C1" s="1"/>
      <c r="D1" s="2" t="s">
        <v>0</v>
      </c>
      <c r="E1" s="1"/>
      <c r="F1" s="1"/>
      <c r="G1" s="1"/>
      <c r="H1" s="1"/>
      <c r="I1" s="1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20.100000000000001" customHeight="1" x14ac:dyDescent="0.3">
      <c r="A2" s="6" t="s">
        <v>91</v>
      </c>
      <c r="B2" s="6"/>
      <c r="C2" s="3"/>
      <c r="D2" s="3"/>
      <c r="E2" s="3"/>
      <c r="F2" s="3"/>
      <c r="G2" s="5"/>
      <c r="H2" s="3"/>
      <c r="I2" s="3"/>
      <c r="J2" s="3"/>
      <c r="K2" s="7" t="s">
        <v>90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8" customHeight="1" x14ac:dyDescent="0.3">
      <c r="A3" s="6" t="s">
        <v>1</v>
      </c>
      <c r="B3" s="6"/>
      <c r="C3" s="3"/>
      <c r="D3" s="3"/>
      <c r="E3" s="4"/>
      <c r="G3" s="3"/>
      <c r="H3" s="3"/>
      <c r="I3" s="3"/>
      <c r="J3" s="3"/>
      <c r="K3" s="7" t="s">
        <v>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x14ac:dyDescent="0.3">
      <c r="A4" s="8" t="s">
        <v>3</v>
      </c>
      <c r="B4" s="8"/>
      <c r="C4" s="3"/>
      <c r="D4" s="3"/>
      <c r="E4" s="3"/>
      <c r="F4" s="3"/>
      <c r="G4" s="5"/>
      <c r="H4" s="3"/>
      <c r="I4" s="3"/>
      <c r="J4" s="3"/>
      <c r="K4" s="9" t="s">
        <v>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0.5" customHeight="1" x14ac:dyDescent="0.3">
      <c r="C5" s="3"/>
      <c r="D5" s="3"/>
      <c r="E5" s="3"/>
      <c r="F5" s="3"/>
      <c r="G5" s="5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39" customHeight="1" x14ac:dyDescent="0.3">
      <c r="B6" s="10" t="s">
        <v>110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1" t="s">
        <v>12</v>
      </c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43.5" customHeight="1" x14ac:dyDescent="0.3">
      <c r="B7" s="13" t="s">
        <v>111</v>
      </c>
      <c r="C7" s="13" t="s">
        <v>13</v>
      </c>
      <c r="D7" s="13" t="s">
        <v>14</v>
      </c>
      <c r="E7" s="13" t="s">
        <v>15</v>
      </c>
      <c r="F7" s="13" t="s">
        <v>16</v>
      </c>
      <c r="G7" s="13" t="s">
        <v>17</v>
      </c>
      <c r="H7" s="13" t="s">
        <v>18</v>
      </c>
      <c r="I7" s="13" t="s">
        <v>19</v>
      </c>
      <c r="J7" s="14" t="s">
        <v>20</v>
      </c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4.5" customHeight="1" x14ac:dyDescent="0.3">
      <c r="B8" s="15"/>
      <c r="C8" s="15"/>
      <c r="D8" s="15"/>
      <c r="E8" s="15"/>
      <c r="F8" s="15"/>
      <c r="G8" s="15"/>
      <c r="H8" s="67"/>
      <c r="I8" s="15"/>
      <c r="J8" s="67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8" customHeight="1" x14ac:dyDescent="0.3">
      <c r="C9" s="62" t="s">
        <v>84</v>
      </c>
      <c r="D9" s="63"/>
      <c r="E9" s="63"/>
      <c r="F9" s="63"/>
      <c r="G9" s="63"/>
      <c r="H9" s="63"/>
      <c r="I9" s="63"/>
      <c r="J9" s="63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6" customHeight="1" x14ac:dyDescent="0.3">
      <c r="C10" s="16"/>
      <c r="D10" s="16"/>
      <c r="E10" s="16"/>
      <c r="F10" s="16"/>
      <c r="G10" s="16"/>
      <c r="H10" s="16"/>
      <c r="I10" s="16"/>
      <c r="J10" s="16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2.25" hidden="1" customHeight="1" x14ac:dyDescent="0.3">
      <c r="A11" s="17" t="s">
        <v>21</v>
      </c>
      <c r="B11" s="17"/>
      <c r="C11" s="18">
        <v>419</v>
      </c>
      <c r="D11" s="19">
        <v>1297</v>
      </c>
      <c r="E11" s="19">
        <v>2794</v>
      </c>
      <c r="F11" s="18">
        <v>4273</v>
      </c>
      <c r="G11" s="19">
        <v>7958</v>
      </c>
      <c r="H11" s="19">
        <v>6045</v>
      </c>
      <c r="I11" s="19">
        <v>12588</v>
      </c>
      <c r="J11" s="19">
        <v>35374</v>
      </c>
      <c r="K11" s="20" t="s">
        <v>22</v>
      </c>
      <c r="L11" s="3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s="48" customFormat="1" ht="13.5" customHeight="1" x14ac:dyDescent="0.25">
      <c r="A12" s="25" t="s">
        <v>23</v>
      </c>
      <c r="B12" s="52">
        <v>0</v>
      </c>
      <c r="C12" s="18">
        <v>580</v>
      </c>
      <c r="D12" s="26">
        <v>3247</v>
      </c>
      <c r="E12" s="26">
        <v>4713</v>
      </c>
      <c r="F12" s="26">
        <v>6527</v>
      </c>
      <c r="G12" s="18">
        <v>12813</v>
      </c>
      <c r="H12" s="26">
        <v>8453</v>
      </c>
      <c r="I12" s="18">
        <v>13516</v>
      </c>
      <c r="J12" s="26">
        <v>49849</v>
      </c>
      <c r="K12" s="40" t="s">
        <v>24</v>
      </c>
      <c r="L12" s="41"/>
      <c r="M12" s="41"/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5" s="48" customFormat="1" ht="13.5" customHeight="1" x14ac:dyDescent="0.25">
      <c r="A13" s="25" t="s">
        <v>25</v>
      </c>
      <c r="B13" s="52">
        <v>0</v>
      </c>
      <c r="C13" s="18">
        <v>490</v>
      </c>
      <c r="D13" s="26">
        <v>4250</v>
      </c>
      <c r="E13" s="26">
        <v>6140</v>
      </c>
      <c r="F13" s="26">
        <v>8070</v>
      </c>
      <c r="G13" s="18">
        <v>14380</v>
      </c>
      <c r="H13" s="26">
        <v>7580</v>
      </c>
      <c r="I13" s="18">
        <v>13570</v>
      </c>
      <c r="J13" s="26">
        <v>54480</v>
      </c>
      <c r="K13" s="40" t="s">
        <v>26</v>
      </c>
      <c r="L13" s="41"/>
      <c r="M13" s="41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s="48" customFormat="1" ht="13.5" customHeight="1" x14ac:dyDescent="0.25">
      <c r="A14" s="59" t="s">
        <v>127</v>
      </c>
      <c r="B14" s="52">
        <v>0</v>
      </c>
      <c r="C14" s="18">
        <f t="shared" ref="C14:I17" si="0">+C58+C102+C154+C198</f>
        <v>450</v>
      </c>
      <c r="D14" s="18">
        <f t="shared" si="0"/>
        <v>4430</v>
      </c>
      <c r="E14" s="18">
        <f t="shared" si="0"/>
        <v>6040</v>
      </c>
      <c r="F14" s="18">
        <f t="shared" si="0"/>
        <v>8670</v>
      </c>
      <c r="G14" s="18">
        <f t="shared" si="0"/>
        <v>14860</v>
      </c>
      <c r="H14" s="18">
        <f t="shared" si="0"/>
        <v>7620</v>
      </c>
      <c r="I14" s="18">
        <f t="shared" si="0"/>
        <v>13770</v>
      </c>
      <c r="J14" s="26">
        <f>SUM(B14:I14)</f>
        <v>55840</v>
      </c>
      <c r="K14" s="40" t="s">
        <v>126</v>
      </c>
      <c r="L14" s="41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48" customFormat="1" ht="13.5" customHeight="1" x14ac:dyDescent="0.25">
      <c r="A15" s="59" t="s">
        <v>129</v>
      </c>
      <c r="B15" s="52">
        <v>0</v>
      </c>
      <c r="C15" s="18">
        <f t="shared" si="0"/>
        <v>460</v>
      </c>
      <c r="D15" s="18">
        <f t="shared" si="0"/>
        <v>4500</v>
      </c>
      <c r="E15" s="18">
        <f t="shared" si="0"/>
        <v>6055</v>
      </c>
      <c r="F15" s="18">
        <f t="shared" si="0"/>
        <v>8730</v>
      </c>
      <c r="G15" s="18">
        <f t="shared" si="0"/>
        <v>15770</v>
      </c>
      <c r="H15" s="18">
        <f t="shared" si="0"/>
        <v>7650</v>
      </c>
      <c r="I15" s="18">
        <f t="shared" si="0"/>
        <v>14000</v>
      </c>
      <c r="J15" s="26">
        <f>SUM(B15:I15)</f>
        <v>57165</v>
      </c>
      <c r="K15" s="40" t="s">
        <v>128</v>
      </c>
      <c r="L15" s="4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s="48" customFormat="1" ht="13.5" customHeight="1" x14ac:dyDescent="0.25">
      <c r="A16" s="59" t="s">
        <v>131</v>
      </c>
      <c r="B16" s="52">
        <v>0</v>
      </c>
      <c r="C16" s="18">
        <f t="shared" si="0"/>
        <v>470</v>
      </c>
      <c r="D16" s="18">
        <f t="shared" si="0"/>
        <v>4840</v>
      </c>
      <c r="E16" s="18">
        <f t="shared" si="0"/>
        <v>6060</v>
      </c>
      <c r="F16" s="18">
        <f t="shared" si="0"/>
        <v>8830</v>
      </c>
      <c r="G16" s="18">
        <f t="shared" si="0"/>
        <v>16630</v>
      </c>
      <c r="H16" s="18">
        <f t="shared" si="0"/>
        <v>7640</v>
      </c>
      <c r="I16" s="18">
        <f t="shared" si="0"/>
        <v>14175</v>
      </c>
      <c r="J16" s="26">
        <f>SUM(B16:I16)</f>
        <v>58645</v>
      </c>
      <c r="K16" s="40" t="s">
        <v>130</v>
      </c>
      <c r="L16" s="41"/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48" customFormat="1" ht="13.5" customHeight="1" x14ac:dyDescent="0.25">
      <c r="A17" s="59" t="s">
        <v>133</v>
      </c>
      <c r="B17" s="52">
        <v>0</v>
      </c>
      <c r="C17" s="18">
        <f t="shared" si="0"/>
        <v>480</v>
      </c>
      <c r="D17" s="18">
        <f t="shared" si="0"/>
        <v>4870</v>
      </c>
      <c r="E17" s="18">
        <f t="shared" si="0"/>
        <v>6430</v>
      </c>
      <c r="F17" s="18">
        <f t="shared" si="0"/>
        <v>8970</v>
      </c>
      <c r="G17" s="18">
        <f t="shared" si="0"/>
        <v>17440</v>
      </c>
      <c r="H17" s="18">
        <f t="shared" si="0"/>
        <v>7870</v>
      </c>
      <c r="I17" s="18">
        <f t="shared" si="0"/>
        <v>14550</v>
      </c>
      <c r="J17" s="26">
        <f>SUM(B17:I17)</f>
        <v>60610</v>
      </c>
      <c r="K17" s="40" t="s">
        <v>132</v>
      </c>
      <c r="L17" s="41"/>
      <c r="M17" s="41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48" customFormat="1" ht="13.5" customHeight="1" x14ac:dyDescent="0.25">
      <c r="A18" s="25" t="s">
        <v>27</v>
      </c>
      <c r="B18" s="52">
        <v>0</v>
      </c>
      <c r="C18" s="18">
        <v>500</v>
      </c>
      <c r="D18" s="26">
        <v>5080</v>
      </c>
      <c r="E18" s="26">
        <v>6330</v>
      </c>
      <c r="F18" s="26">
        <v>8780</v>
      </c>
      <c r="G18" s="18">
        <v>18020</v>
      </c>
      <c r="H18" s="26">
        <v>8060</v>
      </c>
      <c r="I18" s="18">
        <v>14385</v>
      </c>
      <c r="J18" s="26">
        <v>61155</v>
      </c>
      <c r="K18" s="40" t="s">
        <v>28</v>
      </c>
      <c r="L18" s="41"/>
      <c r="M18" s="41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48" customFormat="1" ht="13.5" customHeight="1" x14ac:dyDescent="0.25">
      <c r="A19" s="25" t="s">
        <v>29</v>
      </c>
      <c r="B19" s="52">
        <v>0</v>
      </c>
      <c r="C19" s="18">
        <v>530</v>
      </c>
      <c r="D19" s="26">
        <v>5050</v>
      </c>
      <c r="E19" s="26">
        <v>6350</v>
      </c>
      <c r="F19" s="26">
        <v>8640</v>
      </c>
      <c r="G19" s="18">
        <v>18390</v>
      </c>
      <c r="H19" s="26">
        <v>8540</v>
      </c>
      <c r="I19" s="18">
        <v>14860</v>
      </c>
      <c r="J19" s="26">
        <v>62360</v>
      </c>
      <c r="K19" s="40" t="s">
        <v>30</v>
      </c>
      <c r="L19" s="41"/>
      <c r="M19" s="41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s="48" customFormat="1" ht="13.5" customHeight="1" x14ac:dyDescent="0.25">
      <c r="A20" s="25" t="s">
        <v>31</v>
      </c>
      <c r="B20" s="52">
        <v>0</v>
      </c>
      <c r="C20" s="18">
        <v>570</v>
      </c>
      <c r="D20" s="26">
        <v>5170</v>
      </c>
      <c r="E20" s="26">
        <v>6400</v>
      </c>
      <c r="F20" s="26">
        <v>8480</v>
      </c>
      <c r="G20" s="18">
        <v>18800</v>
      </c>
      <c r="H20" s="26">
        <v>8710</v>
      </c>
      <c r="I20" s="18">
        <v>15370</v>
      </c>
      <c r="J20" s="26">
        <v>63500</v>
      </c>
      <c r="K20" s="40" t="s">
        <v>32</v>
      </c>
      <c r="L20" s="41"/>
      <c r="M20" s="41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48" customFormat="1" ht="13.5" customHeight="1" x14ac:dyDescent="0.25">
      <c r="A21" s="25" t="s">
        <v>33</v>
      </c>
      <c r="B21" s="52">
        <v>0</v>
      </c>
      <c r="C21" s="18">
        <v>620</v>
      </c>
      <c r="D21" s="26">
        <v>5490</v>
      </c>
      <c r="E21" s="26">
        <v>6520</v>
      </c>
      <c r="F21" s="26">
        <v>8710</v>
      </c>
      <c r="G21" s="18">
        <v>18630</v>
      </c>
      <c r="H21" s="26">
        <v>8760</v>
      </c>
      <c r="I21" s="18">
        <v>15460</v>
      </c>
      <c r="J21" s="26">
        <v>64190</v>
      </c>
      <c r="K21" s="40" t="s">
        <v>34</v>
      </c>
      <c r="L21" s="41"/>
      <c r="M21" s="41"/>
      <c r="N21" s="41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s="48" customFormat="1" ht="13.5" customHeight="1" x14ac:dyDescent="0.25">
      <c r="A22" s="25" t="s">
        <v>35</v>
      </c>
      <c r="B22" s="52">
        <v>0</v>
      </c>
      <c r="C22" s="18">
        <v>650</v>
      </c>
      <c r="D22" s="26">
        <v>5410</v>
      </c>
      <c r="E22" s="26">
        <v>6540</v>
      </c>
      <c r="F22" s="26">
        <v>8830</v>
      </c>
      <c r="G22" s="18">
        <v>18730</v>
      </c>
      <c r="H22" s="26">
        <v>8730</v>
      </c>
      <c r="I22" s="18">
        <v>16190</v>
      </c>
      <c r="J22" s="26">
        <v>65080</v>
      </c>
      <c r="K22" s="40" t="s">
        <v>36</v>
      </c>
      <c r="L22" s="41"/>
      <c r="M22" s="41"/>
      <c r="N22" s="41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48" customFormat="1" ht="13.5" customHeight="1" x14ac:dyDescent="0.25">
      <c r="A23" s="25" t="s">
        <v>37</v>
      </c>
      <c r="B23" s="52">
        <v>0</v>
      </c>
      <c r="C23" s="18">
        <v>640</v>
      </c>
      <c r="D23" s="26">
        <v>5890</v>
      </c>
      <c r="E23" s="26">
        <v>6780</v>
      </c>
      <c r="F23" s="26">
        <v>9330</v>
      </c>
      <c r="G23" s="18">
        <v>19270</v>
      </c>
      <c r="H23" s="26">
        <v>9080</v>
      </c>
      <c r="I23" s="18">
        <v>16780</v>
      </c>
      <c r="J23" s="26">
        <v>67770</v>
      </c>
      <c r="K23" s="40" t="s">
        <v>38</v>
      </c>
      <c r="L23" s="41"/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s="48" customFormat="1" ht="13.5" customHeight="1" x14ac:dyDescent="0.25">
      <c r="A24" s="25" t="s">
        <v>39</v>
      </c>
      <c r="B24" s="52">
        <v>0</v>
      </c>
      <c r="C24" s="18">
        <v>640</v>
      </c>
      <c r="D24" s="26">
        <v>6410</v>
      </c>
      <c r="E24" s="26">
        <v>7030</v>
      </c>
      <c r="F24" s="18">
        <v>10200</v>
      </c>
      <c r="G24" s="18">
        <v>19440</v>
      </c>
      <c r="H24" s="26">
        <v>9770</v>
      </c>
      <c r="I24" s="18">
        <v>17700</v>
      </c>
      <c r="J24" s="26">
        <v>71190</v>
      </c>
      <c r="K24" s="40" t="s">
        <v>40</v>
      </c>
      <c r="L24" s="41"/>
      <c r="M24" s="41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 s="48" customFormat="1" ht="13.5" customHeight="1" x14ac:dyDescent="0.25">
      <c r="A25" s="25" t="s">
        <v>41</v>
      </c>
      <c r="B25" s="52">
        <v>0</v>
      </c>
      <c r="C25" s="18">
        <v>680</v>
      </c>
      <c r="D25" s="26">
        <v>7490</v>
      </c>
      <c r="E25" s="26">
        <v>8120</v>
      </c>
      <c r="F25" s="18">
        <v>11930</v>
      </c>
      <c r="G25" s="18">
        <v>21530</v>
      </c>
      <c r="H25" s="18">
        <v>10280</v>
      </c>
      <c r="I25" s="18">
        <v>18610</v>
      </c>
      <c r="J25" s="26">
        <v>78640</v>
      </c>
      <c r="K25" s="40" t="s">
        <v>42</v>
      </c>
      <c r="L25" s="42"/>
      <c r="M25" s="42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 s="48" customFormat="1" ht="13.5" customHeight="1" x14ac:dyDescent="0.25">
      <c r="A26" s="25" t="s">
        <v>43</v>
      </c>
      <c r="B26" s="52">
        <v>0</v>
      </c>
      <c r="C26" s="18">
        <v>740</v>
      </c>
      <c r="D26" s="26">
        <v>8220</v>
      </c>
      <c r="E26" s="26">
        <v>9670</v>
      </c>
      <c r="F26" s="18">
        <v>13320</v>
      </c>
      <c r="G26" s="18">
        <v>23440</v>
      </c>
      <c r="H26" s="18">
        <v>10470</v>
      </c>
      <c r="I26" s="18">
        <v>19130</v>
      </c>
      <c r="J26" s="26">
        <v>84990</v>
      </c>
      <c r="K26" s="40" t="s">
        <v>44</v>
      </c>
      <c r="L26" s="42"/>
      <c r="M26" s="42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s="48" customFormat="1" ht="13.5" customHeight="1" x14ac:dyDescent="0.25">
      <c r="A27" s="25" t="s">
        <v>45</v>
      </c>
      <c r="B27" s="52">
        <v>0</v>
      </c>
      <c r="C27" s="18">
        <v>750</v>
      </c>
      <c r="D27" s="26">
        <v>9080</v>
      </c>
      <c r="E27" s="18">
        <v>11450</v>
      </c>
      <c r="F27" s="18">
        <v>14830</v>
      </c>
      <c r="G27" s="18">
        <v>25190</v>
      </c>
      <c r="H27" s="18">
        <v>10500</v>
      </c>
      <c r="I27" s="18">
        <v>19680</v>
      </c>
      <c r="J27" s="26">
        <v>91480</v>
      </c>
      <c r="K27" s="40" t="s">
        <v>46</v>
      </c>
      <c r="L27" s="42"/>
      <c r="M27" s="42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s="48" customFormat="1" ht="13.5" customHeight="1" x14ac:dyDescent="0.25">
      <c r="A28" s="25" t="s">
        <v>47</v>
      </c>
      <c r="B28" s="52">
        <v>0</v>
      </c>
      <c r="C28" s="18">
        <v>770</v>
      </c>
      <c r="D28" s="18">
        <v>10340</v>
      </c>
      <c r="E28" s="18">
        <v>12440</v>
      </c>
      <c r="F28" s="18">
        <v>16890</v>
      </c>
      <c r="G28" s="18">
        <v>26030</v>
      </c>
      <c r="H28" s="18">
        <v>10480</v>
      </c>
      <c r="I28" s="18">
        <v>20300</v>
      </c>
      <c r="J28" s="26">
        <v>97250</v>
      </c>
      <c r="K28" s="40" t="s">
        <v>48</v>
      </c>
      <c r="L28" s="42"/>
      <c r="M28" s="42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s="48" customFormat="1" ht="13.5" customHeight="1" x14ac:dyDescent="0.25">
      <c r="A29" s="25" t="s">
        <v>49</v>
      </c>
      <c r="B29" s="52">
        <v>0</v>
      </c>
      <c r="C29" s="18">
        <v>760</v>
      </c>
      <c r="D29" s="18">
        <v>12250</v>
      </c>
      <c r="E29" s="18">
        <v>12820</v>
      </c>
      <c r="F29" s="18">
        <v>19110</v>
      </c>
      <c r="G29" s="18">
        <v>26100</v>
      </c>
      <c r="H29" s="18">
        <v>10370</v>
      </c>
      <c r="I29" s="18">
        <v>20290</v>
      </c>
      <c r="J29" s="18">
        <v>101700</v>
      </c>
      <c r="K29" s="40" t="s">
        <v>50</v>
      </c>
      <c r="L29" s="42"/>
      <c r="M29" s="42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s="48" customFormat="1" ht="13.5" customHeight="1" x14ac:dyDescent="0.25">
      <c r="A30" s="68" t="s">
        <v>51</v>
      </c>
      <c r="B30" s="52">
        <v>0</v>
      </c>
      <c r="C30" s="69">
        <v>750</v>
      </c>
      <c r="D30" s="18">
        <v>13830</v>
      </c>
      <c r="E30" s="18">
        <v>13000</v>
      </c>
      <c r="F30" s="70">
        <v>19810</v>
      </c>
      <c r="G30" s="70">
        <v>25660</v>
      </c>
      <c r="H30" s="18">
        <v>10780</v>
      </c>
      <c r="I30" s="70">
        <v>21070</v>
      </c>
      <c r="J30" s="18">
        <v>104900</v>
      </c>
      <c r="K30" s="71" t="s">
        <v>52</v>
      </c>
      <c r="L30" s="42"/>
      <c r="M30" s="42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5" s="48" customFormat="1" ht="13.5" customHeight="1" x14ac:dyDescent="0.25">
      <c r="A31" s="72" t="s">
        <v>53</v>
      </c>
      <c r="B31" s="52">
        <v>0</v>
      </c>
      <c r="C31" s="69">
        <v>740</v>
      </c>
      <c r="D31" s="18">
        <v>14870</v>
      </c>
      <c r="E31" s="18">
        <v>13390</v>
      </c>
      <c r="F31" s="70">
        <v>20700</v>
      </c>
      <c r="G31" s="70">
        <v>25860</v>
      </c>
      <c r="H31" s="18">
        <v>11840</v>
      </c>
      <c r="I31" s="70">
        <v>21730</v>
      </c>
      <c r="J31" s="18">
        <v>109130</v>
      </c>
      <c r="K31" s="71" t="s">
        <v>54</v>
      </c>
      <c r="L31" s="42"/>
      <c r="M31" s="42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</row>
    <row r="32" spans="1:45" s="48" customFormat="1" ht="13.5" customHeight="1" x14ac:dyDescent="0.25">
      <c r="A32" s="72" t="s">
        <v>55</v>
      </c>
      <c r="B32" s="52">
        <v>0</v>
      </c>
      <c r="C32" s="69">
        <v>760</v>
      </c>
      <c r="D32" s="18">
        <v>16020</v>
      </c>
      <c r="E32" s="18">
        <v>13510</v>
      </c>
      <c r="F32" s="70">
        <v>21030</v>
      </c>
      <c r="G32" s="70">
        <v>26120</v>
      </c>
      <c r="H32" s="18">
        <v>12380</v>
      </c>
      <c r="I32" s="70">
        <v>21510</v>
      </c>
      <c r="J32" s="18">
        <v>111330</v>
      </c>
      <c r="K32" s="71" t="s">
        <v>56</v>
      </c>
      <c r="L32" s="42"/>
      <c r="M32" s="42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</row>
    <row r="33" spans="1:45" s="48" customFormat="1" ht="13.5" customHeight="1" x14ac:dyDescent="0.25">
      <c r="A33" s="72" t="s">
        <v>57</v>
      </c>
      <c r="B33" s="52">
        <v>0</v>
      </c>
      <c r="C33" s="18">
        <v>790</v>
      </c>
      <c r="D33" s="18">
        <v>16310</v>
      </c>
      <c r="E33" s="18">
        <v>13550</v>
      </c>
      <c r="F33" s="18">
        <v>21770</v>
      </c>
      <c r="G33" s="18">
        <v>26480</v>
      </c>
      <c r="H33" s="18">
        <v>12720</v>
      </c>
      <c r="I33" s="18">
        <v>21390</v>
      </c>
      <c r="J33" s="18">
        <v>113010</v>
      </c>
      <c r="K33" s="71" t="s">
        <v>58</v>
      </c>
      <c r="L33" s="42"/>
      <c r="M33" s="42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</row>
    <row r="34" spans="1:45" s="48" customFormat="1" ht="13.5" customHeight="1" x14ac:dyDescent="0.25">
      <c r="A34" s="72" t="s">
        <v>59</v>
      </c>
      <c r="B34" s="52">
        <v>0</v>
      </c>
      <c r="C34" s="18">
        <v>800</v>
      </c>
      <c r="D34" s="18">
        <v>16910</v>
      </c>
      <c r="E34" s="18">
        <v>13850</v>
      </c>
      <c r="F34" s="18">
        <v>21810</v>
      </c>
      <c r="G34" s="18">
        <v>26300</v>
      </c>
      <c r="H34" s="18">
        <v>13040</v>
      </c>
      <c r="I34" s="18">
        <v>21040</v>
      </c>
      <c r="J34" s="18">
        <v>113750</v>
      </c>
      <c r="K34" s="71" t="s">
        <v>60</v>
      </c>
      <c r="L34" s="42"/>
      <c r="M34" s="42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</row>
    <row r="35" spans="1:45" s="48" customFormat="1" ht="13.5" customHeight="1" x14ac:dyDescent="0.25">
      <c r="A35" s="72" t="s">
        <v>61</v>
      </c>
      <c r="B35" s="52">
        <v>0</v>
      </c>
      <c r="C35" s="18">
        <v>850</v>
      </c>
      <c r="D35" s="18">
        <v>17920</v>
      </c>
      <c r="E35" s="18">
        <v>14590</v>
      </c>
      <c r="F35" s="18">
        <v>22800</v>
      </c>
      <c r="G35" s="18">
        <v>26790</v>
      </c>
      <c r="H35" s="18">
        <v>13520</v>
      </c>
      <c r="I35" s="18">
        <v>21040</v>
      </c>
      <c r="J35" s="18">
        <v>117510</v>
      </c>
      <c r="K35" s="71" t="s">
        <v>62</v>
      </c>
      <c r="L35" s="42"/>
      <c r="M35" s="42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</row>
    <row r="36" spans="1:45" s="48" customFormat="1" ht="13.5" customHeight="1" x14ac:dyDescent="0.25">
      <c r="A36" s="72" t="s">
        <v>63</v>
      </c>
      <c r="B36" s="52">
        <v>0</v>
      </c>
      <c r="C36" s="18">
        <v>920</v>
      </c>
      <c r="D36" s="18">
        <v>19050</v>
      </c>
      <c r="E36" s="18">
        <v>15260</v>
      </c>
      <c r="F36" s="18">
        <v>23480</v>
      </c>
      <c r="G36" s="18">
        <v>27310</v>
      </c>
      <c r="H36" s="18">
        <v>13225</v>
      </c>
      <c r="I36" s="18">
        <v>21625</v>
      </c>
      <c r="J36" s="18">
        <v>120870</v>
      </c>
      <c r="K36" s="71" t="s">
        <v>64</v>
      </c>
      <c r="L36" s="43"/>
      <c r="M36" s="42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</row>
    <row r="37" spans="1:45" s="48" customFormat="1" ht="13.5" customHeight="1" x14ac:dyDescent="0.25">
      <c r="A37" s="72" t="s">
        <v>65</v>
      </c>
      <c r="B37" s="52">
        <v>0</v>
      </c>
      <c r="C37" s="18">
        <v>930</v>
      </c>
      <c r="D37" s="18">
        <v>19340</v>
      </c>
      <c r="E37" s="18">
        <v>16170</v>
      </c>
      <c r="F37" s="18">
        <v>24590</v>
      </c>
      <c r="G37" s="18">
        <v>28480</v>
      </c>
      <c r="H37" s="18">
        <v>13320</v>
      </c>
      <c r="I37" s="18">
        <v>21975</v>
      </c>
      <c r="J37" s="18">
        <v>124805</v>
      </c>
      <c r="K37" s="71" t="s">
        <v>66</v>
      </c>
      <c r="L37" s="43"/>
      <c r="M37" s="42"/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</row>
    <row r="38" spans="1:45" s="48" customFormat="1" ht="13.5" customHeight="1" x14ac:dyDescent="0.25">
      <c r="A38" s="72" t="s">
        <v>67</v>
      </c>
      <c r="B38" s="52">
        <v>0</v>
      </c>
      <c r="C38" s="18">
        <v>960</v>
      </c>
      <c r="D38" s="18">
        <v>18640</v>
      </c>
      <c r="E38" s="18">
        <v>16270</v>
      </c>
      <c r="F38" s="18">
        <v>25025</v>
      </c>
      <c r="G38" s="18">
        <v>28740</v>
      </c>
      <c r="H38" s="18">
        <v>12810</v>
      </c>
      <c r="I38" s="18">
        <v>21985</v>
      </c>
      <c r="J38" s="18">
        <v>124430</v>
      </c>
      <c r="K38" s="71" t="s">
        <v>68</v>
      </c>
      <c r="L38" s="43"/>
      <c r="M38" s="42"/>
      <c r="N38" s="41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</row>
    <row r="39" spans="1:45" s="48" customFormat="1" ht="13.5" customHeight="1" x14ac:dyDescent="0.25">
      <c r="A39" s="72" t="s">
        <v>69</v>
      </c>
      <c r="B39" s="52">
        <v>0</v>
      </c>
      <c r="C39" s="18">
        <v>960</v>
      </c>
      <c r="D39" s="18">
        <v>18080</v>
      </c>
      <c r="E39" s="18">
        <v>16655</v>
      </c>
      <c r="F39" s="18">
        <v>24785</v>
      </c>
      <c r="G39" s="18">
        <v>28200</v>
      </c>
      <c r="H39" s="18">
        <v>12520</v>
      </c>
      <c r="I39" s="18">
        <v>21810</v>
      </c>
      <c r="J39" s="18">
        <v>123010</v>
      </c>
      <c r="K39" s="71" t="s">
        <v>70</v>
      </c>
      <c r="L39" s="43"/>
      <c r="M39" s="42"/>
      <c r="N39" s="41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1:45" s="48" customFormat="1" ht="13.5" customHeight="1" x14ac:dyDescent="0.25">
      <c r="A40" s="72" t="s">
        <v>71</v>
      </c>
      <c r="B40" s="52">
        <v>0</v>
      </c>
      <c r="C40" s="18">
        <v>980</v>
      </c>
      <c r="D40" s="18">
        <v>17910</v>
      </c>
      <c r="E40" s="18">
        <v>16780</v>
      </c>
      <c r="F40" s="18">
        <v>25290</v>
      </c>
      <c r="G40" s="18">
        <v>26490</v>
      </c>
      <c r="H40" s="18">
        <v>12490</v>
      </c>
      <c r="I40" s="18">
        <v>21640</v>
      </c>
      <c r="J40" s="18">
        <v>121580</v>
      </c>
      <c r="K40" s="71" t="s">
        <v>72</v>
      </c>
      <c r="L40" s="43"/>
      <c r="M40" s="42"/>
      <c r="N40" s="41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</row>
    <row r="41" spans="1:45" s="48" customFormat="1" ht="13.5" customHeight="1" x14ac:dyDescent="0.25">
      <c r="A41" s="72" t="s">
        <v>73</v>
      </c>
      <c r="B41" s="52">
        <v>0</v>
      </c>
      <c r="C41" s="18">
        <v>975</v>
      </c>
      <c r="D41" s="18">
        <v>18347</v>
      </c>
      <c r="E41" s="18">
        <v>17460</v>
      </c>
      <c r="F41" s="18">
        <v>25890</v>
      </c>
      <c r="G41" s="18">
        <v>25130</v>
      </c>
      <c r="H41" s="18">
        <v>12420</v>
      </c>
      <c r="I41" s="18">
        <v>21175</v>
      </c>
      <c r="J41" s="18">
        <v>121397</v>
      </c>
      <c r="K41" s="71" t="s">
        <v>74</v>
      </c>
      <c r="L41" s="43"/>
      <c r="M41" s="42"/>
      <c r="N41" s="41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</row>
    <row r="42" spans="1:45" s="48" customFormat="1" ht="13.5" customHeight="1" x14ac:dyDescent="0.25">
      <c r="A42" s="72" t="s">
        <v>75</v>
      </c>
      <c r="B42" s="52">
        <v>0</v>
      </c>
      <c r="C42" s="18">
        <v>996</v>
      </c>
      <c r="D42" s="18">
        <v>19350</v>
      </c>
      <c r="E42" s="18">
        <v>16549</v>
      </c>
      <c r="F42" s="18">
        <v>25930</v>
      </c>
      <c r="G42" s="18">
        <v>25145</v>
      </c>
      <c r="H42" s="18">
        <v>12424</v>
      </c>
      <c r="I42" s="18">
        <v>20635</v>
      </c>
      <c r="J42" s="18">
        <v>121029</v>
      </c>
      <c r="K42" s="71" t="s">
        <v>76</v>
      </c>
      <c r="L42" s="43"/>
      <c r="M42" s="42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</row>
    <row r="43" spans="1:45" s="48" customFormat="1" ht="13.5" customHeight="1" x14ac:dyDescent="0.25">
      <c r="A43" s="72" t="s">
        <v>94</v>
      </c>
      <c r="B43" s="52">
        <v>0</v>
      </c>
      <c r="C43" s="18">
        <v>1044</v>
      </c>
      <c r="D43" s="18">
        <v>19854</v>
      </c>
      <c r="E43" s="18">
        <v>16830</v>
      </c>
      <c r="F43" s="18">
        <v>26468</v>
      </c>
      <c r="G43" s="18">
        <v>26346</v>
      </c>
      <c r="H43" s="18">
        <v>12750</v>
      </c>
      <c r="I43" s="18">
        <v>20673</v>
      </c>
      <c r="J43" s="18">
        <v>123965</v>
      </c>
      <c r="K43" s="71" t="s">
        <v>92</v>
      </c>
      <c r="L43" s="44"/>
      <c r="M43" s="42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</row>
    <row r="44" spans="1:45" s="48" customFormat="1" ht="13.5" customHeight="1" x14ac:dyDescent="0.25">
      <c r="A44" s="72" t="s">
        <v>95</v>
      </c>
      <c r="B44" s="52">
        <v>0</v>
      </c>
      <c r="C44" s="18">
        <v>1082</v>
      </c>
      <c r="D44" s="18">
        <v>19902</v>
      </c>
      <c r="E44" s="18">
        <v>17329</v>
      </c>
      <c r="F44" s="18">
        <v>26367</v>
      </c>
      <c r="G44" s="18">
        <v>27173</v>
      </c>
      <c r="H44" s="18">
        <v>12832</v>
      </c>
      <c r="I44" s="18">
        <v>20374</v>
      </c>
      <c r="J44" s="18">
        <v>125059</v>
      </c>
      <c r="K44" s="71" t="s">
        <v>93</v>
      </c>
      <c r="L44" s="43"/>
      <c r="M44" s="42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</row>
    <row r="45" spans="1:45" s="48" customFormat="1" ht="13.5" customHeight="1" x14ac:dyDescent="0.25">
      <c r="A45" s="72" t="s">
        <v>97</v>
      </c>
      <c r="B45" s="52">
        <v>0</v>
      </c>
      <c r="C45" s="18">
        <v>1075</v>
      </c>
      <c r="D45" s="18">
        <v>19297</v>
      </c>
      <c r="E45" s="18">
        <v>17590</v>
      </c>
      <c r="F45" s="18">
        <v>26209</v>
      </c>
      <c r="G45" s="18">
        <v>27979</v>
      </c>
      <c r="H45" s="18">
        <v>12840</v>
      </c>
      <c r="I45" s="18">
        <v>20584</v>
      </c>
      <c r="J45" s="18">
        <v>125574</v>
      </c>
      <c r="K45" s="71" t="s">
        <v>96</v>
      </c>
      <c r="L45" s="43"/>
      <c r="M45" s="42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</row>
    <row r="46" spans="1:45" s="48" customFormat="1" ht="13.5" customHeight="1" x14ac:dyDescent="0.25">
      <c r="A46" s="72" t="s">
        <v>100</v>
      </c>
      <c r="B46" s="52">
        <v>0</v>
      </c>
      <c r="C46" s="18">
        <v>1086</v>
      </c>
      <c r="D46" s="18">
        <v>18884</v>
      </c>
      <c r="E46" s="18">
        <v>17910</v>
      </c>
      <c r="F46" s="18">
        <v>25404</v>
      </c>
      <c r="G46" s="18">
        <v>28129</v>
      </c>
      <c r="H46" s="18">
        <v>13231</v>
      </c>
      <c r="I46" s="18">
        <v>20313</v>
      </c>
      <c r="J46" s="18">
        <v>124957</v>
      </c>
      <c r="K46" s="71" t="s">
        <v>99</v>
      </c>
      <c r="L46" s="44"/>
      <c r="M46" s="42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</row>
    <row r="47" spans="1:45" s="48" customFormat="1" ht="13.5" customHeight="1" x14ac:dyDescent="0.25">
      <c r="A47" s="72" t="s">
        <v>102</v>
      </c>
      <c r="B47" s="52">
        <v>0</v>
      </c>
      <c r="C47" s="18">
        <v>1080</v>
      </c>
      <c r="D47" s="18">
        <v>18569</v>
      </c>
      <c r="E47" s="18">
        <v>18028</v>
      </c>
      <c r="F47" s="18">
        <v>24453</v>
      </c>
      <c r="G47" s="18">
        <v>27191</v>
      </c>
      <c r="H47" s="18">
        <v>13703</v>
      </c>
      <c r="I47" s="18">
        <v>20624</v>
      </c>
      <c r="J47" s="18">
        <v>123648</v>
      </c>
      <c r="K47" s="71" t="s">
        <v>101</v>
      </c>
      <c r="L47" s="44"/>
      <c r="M47" s="42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</row>
    <row r="48" spans="1:45" s="48" customFormat="1" ht="13.5" customHeight="1" x14ac:dyDescent="0.25">
      <c r="A48" s="72" t="s">
        <v>106</v>
      </c>
      <c r="B48" s="52">
        <v>0</v>
      </c>
      <c r="C48" s="18">
        <v>1042</v>
      </c>
      <c r="D48" s="18">
        <v>18260</v>
      </c>
      <c r="E48" s="18">
        <v>18082</v>
      </c>
      <c r="F48" s="18">
        <v>22724</v>
      </c>
      <c r="G48" s="18">
        <v>26734</v>
      </c>
      <c r="H48" s="18">
        <v>13849</v>
      </c>
      <c r="I48" s="18">
        <v>20472</v>
      </c>
      <c r="J48" s="18">
        <v>121163</v>
      </c>
      <c r="K48" s="71" t="s">
        <v>107</v>
      </c>
      <c r="L48" s="44"/>
      <c r="M48" s="42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</row>
    <row r="49" spans="1:45" s="48" customFormat="1" ht="13.5" customHeight="1" x14ac:dyDescent="0.25">
      <c r="A49" s="72" t="s">
        <v>109</v>
      </c>
      <c r="B49" s="18">
        <f>+B93+B137</f>
        <v>10977</v>
      </c>
      <c r="C49" s="18">
        <v>1104</v>
      </c>
      <c r="D49" s="18">
        <v>17918</v>
      </c>
      <c r="E49" s="18">
        <v>18027</v>
      </c>
      <c r="F49" s="18">
        <v>20621</v>
      </c>
      <c r="G49" s="18">
        <v>26643</v>
      </c>
      <c r="H49" s="18">
        <v>14240</v>
      </c>
      <c r="I49" s="18">
        <v>20171</v>
      </c>
      <c r="J49" s="18">
        <f>SUM(B49:I49)</f>
        <v>129701</v>
      </c>
      <c r="K49" s="71" t="s">
        <v>108</v>
      </c>
      <c r="L49" s="44"/>
      <c r="M49" s="42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</row>
    <row r="50" spans="1:45" s="48" customFormat="1" ht="13.5" customHeight="1" x14ac:dyDescent="0.25">
      <c r="A50" s="72" t="s">
        <v>118</v>
      </c>
      <c r="B50" s="18">
        <f t="shared" ref="B50:I52" si="1">+B94+B138+B190+B234</f>
        <v>11582</v>
      </c>
      <c r="C50" s="18">
        <f t="shared" si="1"/>
        <v>1108</v>
      </c>
      <c r="D50" s="18">
        <f t="shared" si="1"/>
        <v>17797</v>
      </c>
      <c r="E50" s="18">
        <f t="shared" si="1"/>
        <v>18047</v>
      </c>
      <c r="F50" s="18">
        <f t="shared" si="1"/>
        <v>18830</v>
      </c>
      <c r="G50" s="18">
        <f t="shared" si="1"/>
        <v>26342</v>
      </c>
      <c r="H50" s="18">
        <f t="shared" si="1"/>
        <v>14501</v>
      </c>
      <c r="I50" s="18">
        <f t="shared" si="1"/>
        <v>19784</v>
      </c>
      <c r="J50" s="18">
        <f>SUM(B50:I50)</f>
        <v>127991</v>
      </c>
      <c r="K50" s="71" t="s">
        <v>117</v>
      </c>
      <c r="L50" s="44"/>
      <c r="M50" s="42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</row>
    <row r="51" spans="1:45" s="48" customFormat="1" ht="13.5" customHeight="1" x14ac:dyDescent="0.25">
      <c r="A51" s="72" t="s">
        <v>120</v>
      </c>
      <c r="B51" s="18">
        <f t="shared" si="1"/>
        <v>11899</v>
      </c>
      <c r="C51" s="18">
        <f t="shared" si="1"/>
        <v>1129</v>
      </c>
      <c r="D51" s="18">
        <f t="shared" si="1"/>
        <v>17724</v>
      </c>
      <c r="E51" s="18">
        <f t="shared" si="1"/>
        <v>17471</v>
      </c>
      <c r="F51" s="18">
        <f t="shared" si="1"/>
        <v>17523</v>
      </c>
      <c r="G51" s="18">
        <f t="shared" si="1"/>
        <v>26023</v>
      </c>
      <c r="H51" s="18">
        <f t="shared" si="1"/>
        <v>14054</v>
      </c>
      <c r="I51" s="18">
        <f t="shared" si="1"/>
        <v>19582</v>
      </c>
      <c r="J51" s="18">
        <f>SUM(B51:I51)</f>
        <v>125405</v>
      </c>
      <c r="K51" s="71" t="s">
        <v>119</v>
      </c>
      <c r="L51" s="44"/>
      <c r="M51" s="42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s="48" customFormat="1" ht="13.5" customHeight="1" x14ac:dyDescent="0.25">
      <c r="A52" s="72" t="s">
        <v>123</v>
      </c>
      <c r="B52" s="18">
        <f t="shared" si="1"/>
        <v>11741</v>
      </c>
      <c r="C52" s="18">
        <f t="shared" si="1"/>
        <v>1148</v>
      </c>
      <c r="D52" s="18">
        <f t="shared" si="1"/>
        <v>17699</v>
      </c>
      <c r="E52" s="18">
        <f t="shared" si="1"/>
        <v>17570</v>
      </c>
      <c r="F52" s="18">
        <f t="shared" si="1"/>
        <v>17231</v>
      </c>
      <c r="G52" s="18">
        <f t="shared" si="1"/>
        <v>26361</v>
      </c>
      <c r="H52" s="18">
        <f t="shared" si="1"/>
        <v>13611</v>
      </c>
      <c r="I52" s="18">
        <f t="shared" si="1"/>
        <v>19837</v>
      </c>
      <c r="J52" s="18">
        <f>SUM(B52:I52)</f>
        <v>125198</v>
      </c>
      <c r="K52" s="71" t="s">
        <v>122</v>
      </c>
      <c r="L52" s="44"/>
      <c r="M52" s="42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</row>
    <row r="53" spans="1:45" x14ac:dyDescent="0.3">
      <c r="C53" s="64" t="s">
        <v>85</v>
      </c>
      <c r="D53" s="64"/>
      <c r="E53" s="64"/>
      <c r="F53" s="64"/>
      <c r="G53" s="64"/>
      <c r="H53" s="64"/>
      <c r="I53" s="64"/>
      <c r="J53" s="64"/>
      <c r="K53" s="24"/>
      <c r="L53" s="4"/>
      <c r="M53" s="4"/>
      <c r="N53" s="3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ht="6" customHeight="1" x14ac:dyDescent="0.3">
      <c r="C54" s="16"/>
      <c r="D54" s="16"/>
      <c r="E54" s="16"/>
      <c r="F54" s="16"/>
      <c r="G54" s="16"/>
      <c r="H54" s="16"/>
      <c r="I54" s="16"/>
      <c r="J54" s="16"/>
      <c r="K54" s="24"/>
      <c r="L54" s="4"/>
      <c r="M54" s="4"/>
      <c r="N54" s="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hidden="1" x14ac:dyDescent="0.3">
      <c r="A55" s="17" t="s">
        <v>23</v>
      </c>
      <c r="B55" s="17"/>
      <c r="C55" s="12" t="s">
        <v>77</v>
      </c>
      <c r="D55" s="19">
        <v>1284</v>
      </c>
      <c r="E55" s="19">
        <v>2729</v>
      </c>
      <c r="F55" s="19">
        <v>3925</v>
      </c>
      <c r="G55" s="19">
        <v>6836</v>
      </c>
      <c r="H55" s="19">
        <v>4066</v>
      </c>
      <c r="I55" s="19">
        <v>9213</v>
      </c>
      <c r="J55" s="19">
        <v>28053</v>
      </c>
      <c r="K55" s="21" t="s">
        <v>22</v>
      </c>
      <c r="L55" s="4"/>
      <c r="M55" s="4"/>
      <c r="N55" s="3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ht="13.5" customHeight="1" x14ac:dyDescent="0.3">
      <c r="A56" s="25" t="s">
        <v>23</v>
      </c>
      <c r="B56" s="52">
        <v>0</v>
      </c>
      <c r="C56" s="69" t="s">
        <v>77</v>
      </c>
      <c r="D56" s="26">
        <v>2883</v>
      </c>
      <c r="E56" s="26">
        <v>4119</v>
      </c>
      <c r="F56" s="26">
        <v>5770</v>
      </c>
      <c r="G56" s="26">
        <v>8943</v>
      </c>
      <c r="H56" s="26">
        <v>5777</v>
      </c>
      <c r="I56" s="26">
        <v>8559</v>
      </c>
      <c r="J56" s="26">
        <v>36051</v>
      </c>
      <c r="K56" s="40" t="s">
        <v>24</v>
      </c>
      <c r="L56" s="4"/>
      <c r="M56" s="4"/>
      <c r="N56" s="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13.5" customHeight="1" x14ac:dyDescent="0.3">
      <c r="A57" s="25" t="s">
        <v>25</v>
      </c>
      <c r="B57" s="52">
        <v>0</v>
      </c>
      <c r="C57" s="69" t="s">
        <v>77</v>
      </c>
      <c r="D57" s="26">
        <v>3700</v>
      </c>
      <c r="E57" s="26">
        <v>5350</v>
      </c>
      <c r="F57" s="26">
        <v>6750</v>
      </c>
      <c r="G57" s="70">
        <v>10350</v>
      </c>
      <c r="H57" s="26">
        <v>5400</v>
      </c>
      <c r="I57" s="26">
        <v>8700</v>
      </c>
      <c r="J57" s="26">
        <v>40250</v>
      </c>
      <c r="K57" s="40" t="s">
        <v>26</v>
      </c>
      <c r="L57" s="4"/>
      <c r="M57" s="4"/>
      <c r="N57" s="3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s="48" customFormat="1" ht="13.5" customHeight="1" x14ac:dyDescent="0.25">
      <c r="A58" s="59" t="s">
        <v>127</v>
      </c>
      <c r="B58" s="69" t="s">
        <v>77</v>
      </c>
      <c r="C58" s="69" t="s">
        <v>77</v>
      </c>
      <c r="D58" s="26">
        <v>3700</v>
      </c>
      <c r="E58" s="26">
        <v>5250</v>
      </c>
      <c r="F58" s="26">
        <v>7090</v>
      </c>
      <c r="G58" s="18">
        <v>10350</v>
      </c>
      <c r="H58" s="26">
        <v>5520</v>
      </c>
      <c r="I58" s="26">
        <v>9000</v>
      </c>
      <c r="J58" s="26">
        <f>SUM(D58:I58)</f>
        <v>40910</v>
      </c>
      <c r="K58" s="40" t="s">
        <v>126</v>
      </c>
      <c r="L58" s="41"/>
      <c r="M58" s="41"/>
      <c r="N58" s="41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</row>
    <row r="59" spans="1:45" s="48" customFormat="1" ht="13.5" customHeight="1" x14ac:dyDescent="0.25">
      <c r="A59" s="59" t="s">
        <v>129</v>
      </c>
      <c r="B59" s="69" t="s">
        <v>77</v>
      </c>
      <c r="C59" s="69" t="s">
        <v>77</v>
      </c>
      <c r="D59" s="26">
        <v>3730</v>
      </c>
      <c r="E59" s="26">
        <v>5300</v>
      </c>
      <c r="F59" s="26">
        <v>7150</v>
      </c>
      <c r="G59" s="18">
        <v>11000</v>
      </c>
      <c r="H59" s="26">
        <v>5580</v>
      </c>
      <c r="I59" s="26">
        <v>9200</v>
      </c>
      <c r="J59" s="26">
        <f>SUM(D59:I59)</f>
        <v>41960</v>
      </c>
      <c r="K59" s="40" t="s">
        <v>128</v>
      </c>
      <c r="L59" s="41"/>
      <c r="M59" s="41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</row>
    <row r="60" spans="1:45" s="48" customFormat="1" ht="13.5" customHeight="1" x14ac:dyDescent="0.25">
      <c r="A60" s="59" t="s">
        <v>131</v>
      </c>
      <c r="B60" s="69" t="s">
        <v>77</v>
      </c>
      <c r="C60" s="69" t="s">
        <v>77</v>
      </c>
      <c r="D60" s="26">
        <v>4100</v>
      </c>
      <c r="E60" s="26">
        <v>5270</v>
      </c>
      <c r="F60" s="26">
        <v>7140</v>
      </c>
      <c r="G60" s="18">
        <v>12000</v>
      </c>
      <c r="H60" s="26">
        <v>5620</v>
      </c>
      <c r="I60" s="26">
        <v>9250</v>
      </c>
      <c r="J60" s="26">
        <f t="shared" ref="J60:J61" si="2">SUM(D60:I60)</f>
        <v>43380</v>
      </c>
      <c r="K60" s="40" t="s">
        <v>130</v>
      </c>
      <c r="L60" s="41"/>
      <c r="M60" s="41"/>
      <c r="N60" s="41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</row>
    <row r="61" spans="1:45" s="48" customFormat="1" ht="13.5" customHeight="1" x14ac:dyDescent="0.25">
      <c r="A61" s="59" t="s">
        <v>133</v>
      </c>
      <c r="B61" s="69" t="s">
        <v>77</v>
      </c>
      <c r="C61" s="69" t="s">
        <v>77</v>
      </c>
      <c r="D61" s="26">
        <v>4070</v>
      </c>
      <c r="E61" s="26">
        <v>5540</v>
      </c>
      <c r="F61" s="26">
        <v>7105</v>
      </c>
      <c r="G61" s="18">
        <v>12750</v>
      </c>
      <c r="H61" s="26">
        <v>5870</v>
      </c>
      <c r="I61" s="26">
        <v>9480</v>
      </c>
      <c r="J61" s="26">
        <f t="shared" si="2"/>
        <v>44815</v>
      </c>
      <c r="K61" s="40" t="s">
        <v>132</v>
      </c>
      <c r="L61" s="41"/>
      <c r="M61" s="41"/>
      <c r="N61" s="41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</row>
    <row r="62" spans="1:45" ht="13.5" customHeight="1" x14ac:dyDescent="0.3">
      <c r="A62" s="25" t="s">
        <v>27</v>
      </c>
      <c r="B62" s="52">
        <v>0</v>
      </c>
      <c r="C62" s="69" t="s">
        <v>77</v>
      </c>
      <c r="D62" s="26">
        <v>4100</v>
      </c>
      <c r="E62" s="26">
        <v>5410</v>
      </c>
      <c r="F62" s="26">
        <v>6800</v>
      </c>
      <c r="G62" s="70">
        <v>12975</v>
      </c>
      <c r="H62" s="26">
        <v>6000</v>
      </c>
      <c r="I62" s="26">
        <v>9070</v>
      </c>
      <c r="J62" s="26">
        <v>44355</v>
      </c>
      <c r="K62" s="40" t="s">
        <v>28</v>
      </c>
      <c r="L62" s="3"/>
      <c r="M62" s="3"/>
      <c r="N62" s="3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13.5" customHeight="1" x14ac:dyDescent="0.3">
      <c r="A63" s="25" t="s">
        <v>29</v>
      </c>
      <c r="B63" s="52">
        <v>0</v>
      </c>
      <c r="C63" s="69" t="s">
        <v>77</v>
      </c>
      <c r="D63" s="26">
        <v>4120</v>
      </c>
      <c r="E63" s="26">
        <v>5375</v>
      </c>
      <c r="F63" s="26">
        <v>6650</v>
      </c>
      <c r="G63" s="70">
        <v>13000</v>
      </c>
      <c r="H63" s="26">
        <v>6250</v>
      </c>
      <c r="I63" s="26">
        <v>9550</v>
      </c>
      <c r="J63" s="26">
        <v>44945</v>
      </c>
      <c r="K63" s="40" t="s">
        <v>30</v>
      </c>
      <c r="L63" s="3"/>
      <c r="M63" s="3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3.5" customHeight="1" x14ac:dyDescent="0.3">
      <c r="A64" s="25" t="s">
        <v>31</v>
      </c>
      <c r="B64" s="52">
        <v>0</v>
      </c>
      <c r="C64" s="69" t="s">
        <v>77</v>
      </c>
      <c r="D64" s="26">
        <v>4260</v>
      </c>
      <c r="E64" s="26">
        <v>5440</v>
      </c>
      <c r="F64" s="26">
        <v>6500</v>
      </c>
      <c r="G64" s="70">
        <v>13000</v>
      </c>
      <c r="H64" s="26">
        <v>6430</v>
      </c>
      <c r="I64" s="26">
        <v>9850</v>
      </c>
      <c r="J64" s="26">
        <v>45480</v>
      </c>
      <c r="K64" s="40" t="s">
        <v>32</v>
      </c>
      <c r="L64" s="3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3.5" customHeight="1" x14ac:dyDescent="0.3">
      <c r="A65" s="25" t="s">
        <v>33</v>
      </c>
      <c r="B65" s="52">
        <v>0</v>
      </c>
      <c r="C65" s="69" t="s">
        <v>77</v>
      </c>
      <c r="D65" s="26">
        <v>4510</v>
      </c>
      <c r="E65" s="26">
        <v>5450</v>
      </c>
      <c r="F65" s="26">
        <v>6670</v>
      </c>
      <c r="G65" s="70">
        <v>12800</v>
      </c>
      <c r="H65" s="26">
        <v>6400</v>
      </c>
      <c r="I65" s="26">
        <v>9900</v>
      </c>
      <c r="J65" s="26">
        <v>45730</v>
      </c>
      <c r="K65" s="40" t="s">
        <v>34</v>
      </c>
      <c r="L65" s="3"/>
      <c r="M65" s="3"/>
      <c r="N65" s="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3.5" customHeight="1" x14ac:dyDescent="0.3">
      <c r="A66" s="25" t="s">
        <v>35</v>
      </c>
      <c r="B66" s="52">
        <v>0</v>
      </c>
      <c r="C66" s="69" t="s">
        <v>77</v>
      </c>
      <c r="D66" s="26">
        <v>4480</v>
      </c>
      <c r="E66" s="26">
        <v>5350</v>
      </c>
      <c r="F66" s="26">
        <v>6670</v>
      </c>
      <c r="G66" s="70">
        <v>12650</v>
      </c>
      <c r="H66" s="26">
        <v>6410</v>
      </c>
      <c r="I66" s="70">
        <v>10320</v>
      </c>
      <c r="J66" s="26">
        <v>45880</v>
      </c>
      <c r="K66" s="40" t="s">
        <v>36</v>
      </c>
      <c r="L66" s="3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3.5" customHeight="1" x14ac:dyDescent="0.3">
      <c r="A67" s="25" t="s">
        <v>37</v>
      </c>
      <c r="B67" s="52">
        <v>0</v>
      </c>
      <c r="C67" s="69" t="s">
        <v>77</v>
      </c>
      <c r="D67" s="26">
        <v>4810</v>
      </c>
      <c r="E67" s="26">
        <v>5400</v>
      </c>
      <c r="F67" s="26">
        <v>6780</v>
      </c>
      <c r="G67" s="70">
        <v>12770</v>
      </c>
      <c r="H67" s="26">
        <v>6600</v>
      </c>
      <c r="I67" s="70">
        <v>10600</v>
      </c>
      <c r="J67" s="26">
        <v>46960</v>
      </c>
      <c r="K67" s="40" t="s">
        <v>38</v>
      </c>
      <c r="L67" s="3"/>
      <c r="M67" s="3"/>
      <c r="N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ht="13.5" customHeight="1" x14ac:dyDescent="0.3">
      <c r="A68" s="25" t="s">
        <v>39</v>
      </c>
      <c r="B68" s="52">
        <v>0</v>
      </c>
      <c r="C68" s="69" t="s">
        <v>77</v>
      </c>
      <c r="D68" s="26">
        <v>5080</v>
      </c>
      <c r="E68" s="26">
        <v>5570</v>
      </c>
      <c r="F68" s="26">
        <v>7450</v>
      </c>
      <c r="G68" s="70">
        <v>12630</v>
      </c>
      <c r="H68" s="26">
        <v>7060</v>
      </c>
      <c r="I68" s="70">
        <v>10960</v>
      </c>
      <c r="J68" s="26">
        <v>48750</v>
      </c>
      <c r="K68" s="40" t="s">
        <v>40</v>
      </c>
      <c r="L68" s="3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13.5" customHeight="1" x14ac:dyDescent="0.3">
      <c r="A69" s="25" t="s">
        <v>41</v>
      </c>
      <c r="B69" s="52">
        <v>0</v>
      </c>
      <c r="C69" s="69" t="s">
        <v>77</v>
      </c>
      <c r="D69" s="26">
        <v>5710</v>
      </c>
      <c r="E69" s="26">
        <v>6360</v>
      </c>
      <c r="F69" s="26">
        <v>8730</v>
      </c>
      <c r="G69" s="70">
        <v>14290</v>
      </c>
      <c r="H69" s="26">
        <v>7440</v>
      </c>
      <c r="I69" s="70">
        <v>11420</v>
      </c>
      <c r="J69" s="26">
        <v>53950</v>
      </c>
      <c r="K69" s="40" t="s">
        <v>42</v>
      </c>
      <c r="L69" s="3"/>
      <c r="M69" s="3"/>
      <c r="N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ht="13.5" customHeight="1" x14ac:dyDescent="0.3">
      <c r="A70" s="25" t="s">
        <v>43</v>
      </c>
      <c r="B70" s="52">
        <v>0</v>
      </c>
      <c r="C70" s="69" t="s">
        <v>77</v>
      </c>
      <c r="D70" s="26">
        <v>6390</v>
      </c>
      <c r="E70" s="26">
        <v>7570</v>
      </c>
      <c r="F70" s="26">
        <v>9890</v>
      </c>
      <c r="G70" s="70">
        <v>15420</v>
      </c>
      <c r="H70" s="26">
        <v>7590</v>
      </c>
      <c r="I70" s="70">
        <v>11770</v>
      </c>
      <c r="J70" s="26">
        <v>58630</v>
      </c>
      <c r="K70" s="40" t="s">
        <v>44</v>
      </c>
      <c r="L70" s="3"/>
      <c r="M70" s="3"/>
      <c r="N70" s="3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ht="13.5" customHeight="1" x14ac:dyDescent="0.3">
      <c r="A71" s="25" t="s">
        <v>45</v>
      </c>
      <c r="B71" s="52">
        <v>0</v>
      </c>
      <c r="C71" s="69" t="s">
        <v>77</v>
      </c>
      <c r="D71" s="26">
        <v>6970</v>
      </c>
      <c r="E71" s="26">
        <v>9020</v>
      </c>
      <c r="F71" s="70">
        <v>11130</v>
      </c>
      <c r="G71" s="70">
        <v>16640</v>
      </c>
      <c r="H71" s="26">
        <v>7560</v>
      </c>
      <c r="I71" s="70">
        <v>11860</v>
      </c>
      <c r="J71" s="26">
        <v>63180</v>
      </c>
      <c r="K71" s="40" t="s">
        <v>46</v>
      </c>
      <c r="L71" s="3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13.5" customHeight="1" x14ac:dyDescent="0.3">
      <c r="A72" s="25" t="s">
        <v>47</v>
      </c>
      <c r="B72" s="52">
        <v>0</v>
      </c>
      <c r="C72" s="69" t="s">
        <v>77</v>
      </c>
      <c r="D72" s="26">
        <v>7940</v>
      </c>
      <c r="E72" s="26">
        <v>9800</v>
      </c>
      <c r="F72" s="70">
        <v>12610</v>
      </c>
      <c r="G72" s="70">
        <v>16690</v>
      </c>
      <c r="H72" s="26">
        <v>7540</v>
      </c>
      <c r="I72" s="70">
        <v>12170</v>
      </c>
      <c r="J72" s="26">
        <v>66750</v>
      </c>
      <c r="K72" s="40" t="s">
        <v>48</v>
      </c>
      <c r="L72" s="3"/>
      <c r="M72" s="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3.5" customHeight="1" x14ac:dyDescent="0.3">
      <c r="A73" s="25" t="s">
        <v>49</v>
      </c>
      <c r="B73" s="52">
        <v>0</v>
      </c>
      <c r="C73" s="69" t="s">
        <v>77</v>
      </c>
      <c r="D73" s="26">
        <v>8360</v>
      </c>
      <c r="E73" s="26">
        <v>9980</v>
      </c>
      <c r="F73" s="70">
        <v>14460</v>
      </c>
      <c r="G73" s="70">
        <v>16290</v>
      </c>
      <c r="H73" s="26">
        <v>7360</v>
      </c>
      <c r="I73" s="70">
        <v>12500</v>
      </c>
      <c r="J73" s="26">
        <v>68950</v>
      </c>
      <c r="K73" s="40" t="s">
        <v>50</v>
      </c>
      <c r="L73" s="3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3.5" customHeight="1" x14ac:dyDescent="0.3">
      <c r="A74" s="68" t="s">
        <v>51</v>
      </c>
      <c r="B74" s="52">
        <v>0</v>
      </c>
      <c r="C74" s="69" t="s">
        <v>77</v>
      </c>
      <c r="D74" s="26">
        <v>9250</v>
      </c>
      <c r="E74" s="26">
        <v>9630</v>
      </c>
      <c r="F74" s="70">
        <v>15340</v>
      </c>
      <c r="G74" s="70">
        <v>15620</v>
      </c>
      <c r="H74" s="26">
        <v>7620</v>
      </c>
      <c r="I74" s="70">
        <v>12840</v>
      </c>
      <c r="J74" s="26">
        <v>70300</v>
      </c>
      <c r="K74" s="40" t="s">
        <v>52</v>
      </c>
      <c r="L74" s="3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3.5" customHeight="1" x14ac:dyDescent="0.3">
      <c r="A75" s="72" t="s">
        <v>53</v>
      </c>
      <c r="B75" s="52">
        <v>0</v>
      </c>
      <c r="C75" s="69" t="s">
        <v>77</v>
      </c>
      <c r="D75" s="70">
        <v>10360</v>
      </c>
      <c r="E75" s="26">
        <v>9720</v>
      </c>
      <c r="F75" s="70">
        <v>15750</v>
      </c>
      <c r="G75" s="70">
        <v>15220</v>
      </c>
      <c r="H75" s="26">
        <v>8370</v>
      </c>
      <c r="I75" s="70">
        <v>13120</v>
      </c>
      <c r="J75" s="26">
        <v>72540</v>
      </c>
      <c r="K75" s="71" t="s">
        <v>54</v>
      </c>
      <c r="L75" s="3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3.5" customHeight="1" x14ac:dyDescent="0.3">
      <c r="A76" s="72" t="s">
        <v>55</v>
      </c>
      <c r="B76" s="52">
        <v>0</v>
      </c>
      <c r="C76" s="69" t="s">
        <v>77</v>
      </c>
      <c r="D76" s="70">
        <v>11370</v>
      </c>
      <c r="E76" s="26">
        <v>9620</v>
      </c>
      <c r="F76" s="70">
        <v>15900</v>
      </c>
      <c r="G76" s="70">
        <v>15240</v>
      </c>
      <c r="H76" s="26">
        <v>8830</v>
      </c>
      <c r="I76" s="70">
        <v>12870</v>
      </c>
      <c r="J76" s="26">
        <v>73830</v>
      </c>
      <c r="K76" s="71" t="s">
        <v>56</v>
      </c>
      <c r="L76" s="3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3.5" customHeight="1" x14ac:dyDescent="0.3">
      <c r="A77" s="72" t="s">
        <v>57</v>
      </c>
      <c r="B77" s="52">
        <v>0</v>
      </c>
      <c r="C77" s="69" t="s">
        <v>77</v>
      </c>
      <c r="D77" s="70">
        <v>11400</v>
      </c>
      <c r="E77" s="26">
        <v>9510</v>
      </c>
      <c r="F77" s="70">
        <v>16000</v>
      </c>
      <c r="G77" s="70">
        <v>15300</v>
      </c>
      <c r="H77" s="26">
        <v>9280</v>
      </c>
      <c r="I77" s="70">
        <v>12720</v>
      </c>
      <c r="J77" s="26">
        <v>74210</v>
      </c>
      <c r="K77" s="71" t="s">
        <v>58</v>
      </c>
      <c r="L77" s="3"/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3.5" customHeight="1" x14ac:dyDescent="0.3">
      <c r="A78" s="72" t="s">
        <v>59</v>
      </c>
      <c r="B78" s="52">
        <v>0</v>
      </c>
      <c r="C78" s="69" t="s">
        <v>77</v>
      </c>
      <c r="D78" s="70">
        <v>11710</v>
      </c>
      <c r="E78" s="26">
        <v>9530</v>
      </c>
      <c r="F78" s="70">
        <v>15780</v>
      </c>
      <c r="G78" s="70">
        <v>15310</v>
      </c>
      <c r="H78" s="26">
        <v>9540</v>
      </c>
      <c r="I78" s="70">
        <v>12220</v>
      </c>
      <c r="J78" s="26">
        <v>74090</v>
      </c>
      <c r="K78" s="71" t="s">
        <v>60</v>
      </c>
      <c r="L78" s="3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13.5" customHeight="1" x14ac:dyDescent="0.3">
      <c r="A79" s="72" t="s">
        <v>61</v>
      </c>
      <c r="B79" s="52">
        <v>0</v>
      </c>
      <c r="C79" s="69" t="s">
        <v>77</v>
      </c>
      <c r="D79" s="70">
        <v>12260</v>
      </c>
      <c r="E79" s="26">
        <v>9620</v>
      </c>
      <c r="F79" s="70">
        <v>16240</v>
      </c>
      <c r="G79" s="70">
        <v>15530</v>
      </c>
      <c r="H79" s="26">
        <v>9790</v>
      </c>
      <c r="I79" s="70">
        <v>11990</v>
      </c>
      <c r="J79" s="26">
        <v>75430</v>
      </c>
      <c r="K79" s="40" t="s">
        <v>62</v>
      </c>
      <c r="L79" s="3"/>
      <c r="M79" s="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3.5" customHeight="1" x14ac:dyDescent="0.3">
      <c r="A80" s="72" t="s">
        <v>63</v>
      </c>
      <c r="B80" s="52">
        <v>0</v>
      </c>
      <c r="C80" s="69" t="s">
        <v>77</v>
      </c>
      <c r="D80" s="70">
        <v>13015</v>
      </c>
      <c r="E80" s="26">
        <v>9990</v>
      </c>
      <c r="F80" s="70">
        <v>16700</v>
      </c>
      <c r="G80" s="70">
        <v>15700</v>
      </c>
      <c r="H80" s="26">
        <v>9320</v>
      </c>
      <c r="I80" s="70">
        <v>11970</v>
      </c>
      <c r="J80" s="26">
        <v>76695</v>
      </c>
      <c r="K80" s="40" t="s">
        <v>64</v>
      </c>
      <c r="L80" s="3"/>
      <c r="M80" s="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3.5" customHeight="1" x14ac:dyDescent="0.3">
      <c r="A81" s="72" t="s">
        <v>65</v>
      </c>
      <c r="B81" s="52">
        <v>0</v>
      </c>
      <c r="C81" s="69" t="s">
        <v>77</v>
      </c>
      <c r="D81" s="70">
        <v>13350</v>
      </c>
      <c r="E81" s="26">
        <v>10490</v>
      </c>
      <c r="F81" s="70">
        <v>17410</v>
      </c>
      <c r="G81" s="70">
        <v>16120</v>
      </c>
      <c r="H81" s="26">
        <v>9270</v>
      </c>
      <c r="I81" s="70">
        <v>12075</v>
      </c>
      <c r="J81" s="26">
        <v>78715</v>
      </c>
      <c r="K81" s="40" t="s">
        <v>66</v>
      </c>
      <c r="L81" s="3"/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3.5" customHeight="1" x14ac:dyDescent="0.3">
      <c r="A82" s="72" t="s">
        <v>67</v>
      </c>
      <c r="B82" s="52">
        <v>0</v>
      </c>
      <c r="C82" s="69" t="s">
        <v>77</v>
      </c>
      <c r="D82" s="70">
        <v>13370</v>
      </c>
      <c r="E82" s="26">
        <v>10410</v>
      </c>
      <c r="F82" s="70">
        <v>17550</v>
      </c>
      <c r="G82" s="70">
        <v>16300</v>
      </c>
      <c r="H82" s="26">
        <v>8920</v>
      </c>
      <c r="I82" s="70">
        <v>11900</v>
      </c>
      <c r="J82" s="26">
        <v>78450</v>
      </c>
      <c r="K82" s="40" t="s">
        <v>68</v>
      </c>
      <c r="L82" s="3"/>
      <c r="M82" s="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3.5" customHeight="1" x14ac:dyDescent="0.3">
      <c r="A83" s="72" t="s">
        <v>69</v>
      </c>
      <c r="B83" s="52">
        <v>0</v>
      </c>
      <c r="C83" s="69" t="s">
        <v>77</v>
      </c>
      <c r="D83" s="70">
        <v>12790</v>
      </c>
      <c r="E83" s="26">
        <v>10510</v>
      </c>
      <c r="F83" s="70">
        <v>17035</v>
      </c>
      <c r="G83" s="70">
        <v>16020</v>
      </c>
      <c r="H83" s="26">
        <v>8690</v>
      </c>
      <c r="I83" s="70">
        <v>11770</v>
      </c>
      <c r="J83" s="26">
        <v>76815</v>
      </c>
      <c r="K83" s="40" t="s">
        <v>70</v>
      </c>
      <c r="L83" s="3"/>
      <c r="M83" s="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3.5" customHeight="1" x14ac:dyDescent="0.3">
      <c r="A84" s="72" t="s">
        <v>71</v>
      </c>
      <c r="B84" s="52">
        <v>0</v>
      </c>
      <c r="C84" s="69" t="s">
        <v>77</v>
      </c>
      <c r="D84" s="70">
        <v>12820</v>
      </c>
      <c r="E84" s="26">
        <v>10690</v>
      </c>
      <c r="F84" s="70">
        <v>17270</v>
      </c>
      <c r="G84" s="70">
        <v>15030</v>
      </c>
      <c r="H84" s="26">
        <v>8700</v>
      </c>
      <c r="I84" s="70">
        <v>11875</v>
      </c>
      <c r="J84" s="26">
        <v>76385</v>
      </c>
      <c r="K84" s="40" t="s">
        <v>72</v>
      </c>
      <c r="L84" s="3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3.5" customHeight="1" x14ac:dyDescent="0.3">
      <c r="A85" s="72" t="s">
        <v>73</v>
      </c>
      <c r="B85" s="52">
        <v>0</v>
      </c>
      <c r="C85" s="69" t="s">
        <v>77</v>
      </c>
      <c r="D85" s="70">
        <v>12917</v>
      </c>
      <c r="E85" s="26">
        <v>10920</v>
      </c>
      <c r="F85" s="70">
        <v>17680</v>
      </c>
      <c r="G85" s="70">
        <v>13960</v>
      </c>
      <c r="H85" s="26">
        <v>8710</v>
      </c>
      <c r="I85" s="70">
        <v>11695</v>
      </c>
      <c r="J85" s="26">
        <v>75882</v>
      </c>
      <c r="K85" s="40" t="s">
        <v>74</v>
      </c>
      <c r="L85" s="3"/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ht="13.5" customHeight="1" x14ac:dyDescent="0.3">
      <c r="A86" s="72" t="s">
        <v>75</v>
      </c>
      <c r="B86" s="52">
        <v>0</v>
      </c>
      <c r="C86" s="69" t="s">
        <v>77</v>
      </c>
      <c r="D86" s="70">
        <v>13516</v>
      </c>
      <c r="E86" s="26">
        <v>10056</v>
      </c>
      <c r="F86" s="70">
        <v>17762</v>
      </c>
      <c r="G86" s="70">
        <v>13799</v>
      </c>
      <c r="H86" s="26">
        <v>8788</v>
      </c>
      <c r="I86" s="70">
        <v>11516</v>
      </c>
      <c r="J86" s="26">
        <v>75437</v>
      </c>
      <c r="K86" s="40" t="s">
        <v>76</v>
      </c>
      <c r="L86" s="3"/>
      <c r="M86" s="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ht="13.5" customHeight="1" x14ac:dyDescent="0.3">
      <c r="A87" s="72" t="s">
        <v>94</v>
      </c>
      <c r="B87" s="52">
        <v>0</v>
      </c>
      <c r="C87" s="69" t="s">
        <v>77</v>
      </c>
      <c r="D87" s="70">
        <v>13800</v>
      </c>
      <c r="E87" s="26">
        <v>9406</v>
      </c>
      <c r="F87" s="70">
        <v>17622</v>
      </c>
      <c r="G87" s="70">
        <v>14197</v>
      </c>
      <c r="H87" s="26">
        <v>8837</v>
      </c>
      <c r="I87" s="70">
        <v>11409</v>
      </c>
      <c r="J87" s="26">
        <v>75271</v>
      </c>
      <c r="K87" s="71" t="s">
        <v>92</v>
      </c>
      <c r="L87" s="23"/>
      <c r="M87" s="4"/>
      <c r="N87" s="3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ht="13.5" customHeight="1" x14ac:dyDescent="0.3">
      <c r="A88" s="72" t="s">
        <v>95</v>
      </c>
      <c r="B88" s="52">
        <v>0</v>
      </c>
      <c r="C88" s="69" t="s">
        <v>77</v>
      </c>
      <c r="D88" s="70">
        <v>13859</v>
      </c>
      <c r="E88" s="26">
        <v>8888</v>
      </c>
      <c r="F88" s="70">
        <v>17345</v>
      </c>
      <c r="G88" s="70">
        <v>14599</v>
      </c>
      <c r="H88" s="26">
        <v>8982</v>
      </c>
      <c r="I88" s="70">
        <v>11249</v>
      </c>
      <c r="J88" s="26">
        <v>74922</v>
      </c>
      <c r="K88" s="71" t="s">
        <v>93</v>
      </c>
      <c r="L88" s="23"/>
      <c r="M88" s="4"/>
      <c r="N88" s="3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ht="13.5" customHeight="1" x14ac:dyDescent="0.3">
      <c r="A89" s="72" t="s">
        <v>97</v>
      </c>
      <c r="B89" s="52">
        <v>0</v>
      </c>
      <c r="C89" s="69" t="s">
        <v>77</v>
      </c>
      <c r="D89" s="70">
        <v>13563</v>
      </c>
      <c r="E89" s="26">
        <v>8752</v>
      </c>
      <c r="F89" s="70">
        <v>16976</v>
      </c>
      <c r="G89" s="70">
        <v>14950</v>
      </c>
      <c r="H89" s="26">
        <v>8955</v>
      </c>
      <c r="I89" s="70">
        <v>11440</v>
      </c>
      <c r="J89" s="26">
        <v>74636</v>
      </c>
      <c r="K89" s="71" t="s">
        <v>96</v>
      </c>
      <c r="L89" s="23"/>
      <c r="M89" s="4"/>
      <c r="N89" s="3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ht="13.5" customHeight="1" x14ac:dyDescent="0.3">
      <c r="A90" s="72" t="s">
        <v>100</v>
      </c>
      <c r="B90" s="52">
        <v>0</v>
      </c>
      <c r="C90" s="69" t="s">
        <v>77</v>
      </c>
      <c r="D90" s="70">
        <v>13282</v>
      </c>
      <c r="E90" s="26">
        <v>8676</v>
      </c>
      <c r="F90" s="70">
        <v>16347</v>
      </c>
      <c r="G90" s="70">
        <v>15142</v>
      </c>
      <c r="H90" s="26">
        <v>9154</v>
      </c>
      <c r="I90" s="70">
        <v>11399</v>
      </c>
      <c r="J90" s="26">
        <v>74000</v>
      </c>
      <c r="K90" s="71" t="s">
        <v>99</v>
      </c>
      <c r="L90" s="23"/>
      <c r="M90" s="4"/>
      <c r="N90" s="3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ht="13.5" customHeight="1" x14ac:dyDescent="0.3">
      <c r="A91" s="72" t="s">
        <v>102</v>
      </c>
      <c r="B91" s="52">
        <v>0</v>
      </c>
      <c r="C91" s="69" t="s">
        <v>77</v>
      </c>
      <c r="D91" s="70">
        <v>12828</v>
      </c>
      <c r="E91" s="26">
        <v>8767</v>
      </c>
      <c r="F91" s="70">
        <v>15421</v>
      </c>
      <c r="G91" s="70">
        <v>14810</v>
      </c>
      <c r="H91" s="26">
        <v>9251</v>
      </c>
      <c r="I91" s="70">
        <v>11574</v>
      </c>
      <c r="J91" s="26">
        <v>72651</v>
      </c>
      <c r="K91" s="71" t="s">
        <v>101</v>
      </c>
      <c r="L91" s="23"/>
      <c r="M91" s="4"/>
      <c r="N91" s="3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ht="13.5" customHeight="1" x14ac:dyDescent="0.3">
      <c r="A92" s="72" t="s">
        <v>106</v>
      </c>
      <c r="B92" s="52">
        <v>0</v>
      </c>
      <c r="C92" s="69" t="s">
        <v>77</v>
      </c>
      <c r="D92" s="70">
        <v>12435</v>
      </c>
      <c r="E92" s="26">
        <v>8774</v>
      </c>
      <c r="F92" s="70">
        <v>13787</v>
      </c>
      <c r="G92" s="70">
        <v>14709</v>
      </c>
      <c r="H92" s="26">
        <v>9472</v>
      </c>
      <c r="I92" s="70">
        <v>11608</v>
      </c>
      <c r="J92" s="26">
        <v>70785</v>
      </c>
      <c r="K92" s="71" t="s">
        <v>107</v>
      </c>
      <c r="L92" s="23"/>
      <c r="M92" s="4"/>
      <c r="N92" s="3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ht="13.5" customHeight="1" x14ac:dyDescent="0.3">
      <c r="A93" s="72" t="s">
        <v>109</v>
      </c>
      <c r="B93" s="18">
        <v>10117</v>
      </c>
      <c r="C93" s="69" t="s">
        <v>77</v>
      </c>
      <c r="D93" s="18">
        <v>12169</v>
      </c>
      <c r="E93" s="26">
        <v>8700</v>
      </c>
      <c r="F93" s="18">
        <v>11869</v>
      </c>
      <c r="G93" s="18">
        <v>14685</v>
      </c>
      <c r="H93" s="18">
        <v>9497</v>
      </c>
      <c r="I93" s="18">
        <v>11573</v>
      </c>
      <c r="J93" s="26">
        <f>SUM(B93:I93)</f>
        <v>78610</v>
      </c>
      <c r="K93" s="71" t="s">
        <v>108</v>
      </c>
      <c r="L93" s="23"/>
      <c r="M93" s="4"/>
      <c r="N93" s="3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ht="13.5" customHeight="1" x14ac:dyDescent="0.3">
      <c r="A94" s="72" t="s">
        <v>118</v>
      </c>
      <c r="B94" s="18">
        <v>10567</v>
      </c>
      <c r="C94" s="69" t="s">
        <v>77</v>
      </c>
      <c r="D94" s="18">
        <f>11337+240+353</f>
        <v>11930</v>
      </c>
      <c r="E94" s="26">
        <f>8229+241</f>
        <v>8470</v>
      </c>
      <c r="F94" s="18">
        <f>7898+723+722+238+341</f>
        <v>9922</v>
      </c>
      <c r="G94" s="18">
        <v>14640</v>
      </c>
      <c r="H94" s="18">
        <v>9796</v>
      </c>
      <c r="I94" s="18">
        <v>11320</v>
      </c>
      <c r="J94" s="26">
        <f>SUM(B94:I94)</f>
        <v>76645</v>
      </c>
      <c r="K94" s="71" t="s">
        <v>117</v>
      </c>
      <c r="L94" s="23"/>
      <c r="M94" s="4"/>
      <c r="N94" s="3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ht="13.5" customHeight="1" x14ac:dyDescent="0.3">
      <c r="A95" s="72" t="s">
        <v>120</v>
      </c>
      <c r="B95" s="18">
        <v>10762</v>
      </c>
      <c r="C95" s="69" t="s">
        <v>77</v>
      </c>
      <c r="D95" s="18">
        <f>11817+71</f>
        <v>11888</v>
      </c>
      <c r="E95" s="26">
        <v>8037</v>
      </c>
      <c r="F95" s="18">
        <f>8187+165+255+111</f>
        <v>8718</v>
      </c>
      <c r="G95" s="18">
        <v>14498</v>
      </c>
      <c r="H95" s="18">
        <v>9601</v>
      </c>
      <c r="I95" s="26">
        <v>11244</v>
      </c>
      <c r="J95" s="26">
        <f>SUM(B95:I95)</f>
        <v>74748</v>
      </c>
      <c r="K95" s="71" t="s">
        <v>119</v>
      </c>
      <c r="L95" s="23"/>
      <c r="M95" s="4"/>
      <c r="N95" s="3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ht="13.5" customHeight="1" x14ac:dyDescent="0.3">
      <c r="A96" s="72" t="s">
        <v>123</v>
      </c>
      <c r="B96" s="18">
        <v>10610</v>
      </c>
      <c r="C96" s="69" t="s">
        <v>77</v>
      </c>
      <c r="D96" s="18">
        <f>11473+355</f>
        <v>11828</v>
      </c>
      <c r="E96" s="26">
        <f>7859+174</f>
        <v>8033</v>
      </c>
      <c r="F96" s="18">
        <v>8352</v>
      </c>
      <c r="G96" s="18">
        <v>14810</v>
      </c>
      <c r="H96" s="18">
        <v>9365</v>
      </c>
      <c r="I96" s="26">
        <v>11278</v>
      </c>
      <c r="J96" s="26">
        <f>SUM(B96:I96)</f>
        <v>74276</v>
      </c>
      <c r="K96" s="71" t="s">
        <v>122</v>
      </c>
      <c r="L96" s="23"/>
      <c r="M96" s="4"/>
      <c r="N96" s="3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45" x14ac:dyDescent="0.3">
      <c r="C97" s="60" t="s">
        <v>86</v>
      </c>
      <c r="D97" s="61"/>
      <c r="E97" s="61"/>
      <c r="F97" s="61"/>
      <c r="G97" s="61"/>
      <c r="H97" s="61"/>
      <c r="I97" s="61"/>
      <c r="J97" s="61"/>
      <c r="K97" s="24"/>
      <c r="L97" s="3"/>
      <c r="M97" s="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45" hidden="1" x14ac:dyDescent="0.3">
      <c r="C98" s="18">
        <v>169</v>
      </c>
      <c r="D98" s="19" t="s">
        <v>77</v>
      </c>
      <c r="E98" s="19" t="s">
        <v>77</v>
      </c>
      <c r="F98" s="19">
        <v>272</v>
      </c>
      <c r="G98" s="19">
        <v>951</v>
      </c>
      <c r="H98" s="19">
        <v>1645</v>
      </c>
      <c r="I98" s="19">
        <v>2119</v>
      </c>
      <c r="J98" s="19">
        <v>5156</v>
      </c>
      <c r="K98" s="21" t="s">
        <v>22</v>
      </c>
      <c r="L98" s="3"/>
      <c r="M98" s="3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:45" ht="6" customHeight="1" x14ac:dyDescent="0.3">
      <c r="C99" s="18"/>
      <c r="D99" s="19"/>
      <c r="E99" s="19"/>
      <c r="F99" s="19"/>
      <c r="G99" s="19"/>
      <c r="H99" s="19"/>
      <c r="I99" s="19"/>
      <c r="J99" s="19"/>
      <c r="K99" s="21"/>
      <c r="L99" s="3"/>
      <c r="M99" s="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:45" ht="13.5" customHeight="1" x14ac:dyDescent="0.3">
      <c r="A100" s="25" t="s">
        <v>23</v>
      </c>
      <c r="B100" s="52">
        <v>0</v>
      </c>
      <c r="C100" s="70">
        <v>184</v>
      </c>
      <c r="D100" s="28">
        <v>290</v>
      </c>
      <c r="E100" s="28">
        <v>394</v>
      </c>
      <c r="F100" s="28">
        <v>543</v>
      </c>
      <c r="G100" s="26">
        <v>3120</v>
      </c>
      <c r="H100" s="26">
        <v>2250</v>
      </c>
      <c r="I100" s="26">
        <v>3086</v>
      </c>
      <c r="J100" s="29">
        <v>9867</v>
      </c>
      <c r="K100" s="40" t="s">
        <v>24</v>
      </c>
      <c r="L100" s="3"/>
      <c r="M100" s="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:45" ht="13.5" customHeight="1" x14ac:dyDescent="0.3">
      <c r="A101" s="25" t="s">
        <v>25</v>
      </c>
      <c r="B101" s="52">
        <v>0</v>
      </c>
      <c r="C101" s="70">
        <v>170</v>
      </c>
      <c r="D101" s="28">
        <v>420</v>
      </c>
      <c r="E101" s="28">
        <v>480</v>
      </c>
      <c r="F101" s="26">
        <v>1010</v>
      </c>
      <c r="G101" s="26">
        <v>3100</v>
      </c>
      <c r="H101" s="26">
        <v>1740</v>
      </c>
      <c r="I101" s="26">
        <v>3130</v>
      </c>
      <c r="J101" s="26">
        <v>10050</v>
      </c>
      <c r="K101" s="40" t="s">
        <v>26</v>
      </c>
      <c r="L101" s="3"/>
      <c r="M101" s="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45" s="48" customFormat="1" ht="13.5" customHeight="1" x14ac:dyDescent="0.25">
      <c r="A102" s="59" t="s">
        <v>127</v>
      </c>
      <c r="B102" s="52">
        <v>0</v>
      </c>
      <c r="C102" s="70">
        <v>150</v>
      </c>
      <c r="D102" s="28">
        <v>460</v>
      </c>
      <c r="E102" s="28">
        <v>530</v>
      </c>
      <c r="F102" s="26">
        <v>1180</v>
      </c>
      <c r="G102" s="26">
        <v>3590</v>
      </c>
      <c r="H102" s="26">
        <v>1670</v>
      </c>
      <c r="I102" s="26">
        <v>3020</v>
      </c>
      <c r="J102" s="26">
        <f>SUM(C102:I102)</f>
        <v>10600</v>
      </c>
      <c r="K102" s="40" t="s">
        <v>126</v>
      </c>
      <c r="L102" s="41"/>
      <c r="M102" s="41"/>
      <c r="N102" s="41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</row>
    <row r="103" spans="1:45" s="48" customFormat="1" ht="13.5" customHeight="1" x14ac:dyDescent="0.25">
      <c r="A103" s="59" t="s">
        <v>129</v>
      </c>
      <c r="B103" s="52">
        <v>0</v>
      </c>
      <c r="C103" s="18">
        <v>160</v>
      </c>
      <c r="D103" s="28">
        <v>460</v>
      </c>
      <c r="E103" s="28">
        <v>540</v>
      </c>
      <c r="F103" s="26">
        <v>1200</v>
      </c>
      <c r="G103" s="26">
        <v>3800</v>
      </c>
      <c r="H103" s="26">
        <v>1650</v>
      </c>
      <c r="I103" s="26">
        <v>3150</v>
      </c>
      <c r="J103" s="26">
        <f>SUM(C103:I103)</f>
        <v>10960</v>
      </c>
      <c r="K103" s="40" t="s">
        <v>128</v>
      </c>
      <c r="L103" s="41"/>
      <c r="M103" s="41"/>
      <c r="N103" s="41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</row>
    <row r="104" spans="1:45" s="48" customFormat="1" ht="13.5" customHeight="1" x14ac:dyDescent="0.25">
      <c r="A104" s="59" t="s">
        <v>131</v>
      </c>
      <c r="B104" s="52">
        <v>0</v>
      </c>
      <c r="C104" s="18">
        <v>170</v>
      </c>
      <c r="D104" s="28">
        <v>470</v>
      </c>
      <c r="E104" s="28">
        <v>580</v>
      </c>
      <c r="F104" s="26">
        <v>1300</v>
      </c>
      <c r="G104" s="26">
        <v>3630</v>
      </c>
      <c r="H104" s="26">
        <v>1630</v>
      </c>
      <c r="I104" s="26">
        <v>3375</v>
      </c>
      <c r="J104" s="26">
        <f>SUM(C104:I104)</f>
        <v>11155</v>
      </c>
      <c r="K104" s="40" t="s">
        <v>130</v>
      </c>
      <c r="L104" s="41"/>
      <c r="M104" s="41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</row>
    <row r="105" spans="1:45" s="48" customFormat="1" ht="13.5" customHeight="1" x14ac:dyDescent="0.25">
      <c r="A105" s="59" t="s">
        <v>133</v>
      </c>
      <c r="B105" s="52">
        <v>0</v>
      </c>
      <c r="C105" s="18">
        <v>180</v>
      </c>
      <c r="D105" s="28">
        <v>570</v>
      </c>
      <c r="E105" s="28">
        <v>675</v>
      </c>
      <c r="F105" s="26">
        <v>1460</v>
      </c>
      <c r="G105" s="26">
        <v>3750</v>
      </c>
      <c r="H105" s="26">
        <v>1600</v>
      </c>
      <c r="I105" s="26">
        <v>3645</v>
      </c>
      <c r="J105" s="26">
        <f>SUM(C105:I105)</f>
        <v>11880</v>
      </c>
      <c r="K105" s="40" t="s">
        <v>132</v>
      </c>
      <c r="L105" s="41"/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</row>
    <row r="106" spans="1:45" ht="13.5" customHeight="1" x14ac:dyDescent="0.3">
      <c r="A106" s="25" t="s">
        <v>27</v>
      </c>
      <c r="B106" s="52">
        <v>0</v>
      </c>
      <c r="C106" s="70">
        <v>180</v>
      </c>
      <c r="D106" s="28">
        <v>720</v>
      </c>
      <c r="E106" s="28">
        <v>715</v>
      </c>
      <c r="F106" s="26">
        <v>1550</v>
      </c>
      <c r="G106" s="26">
        <v>4120</v>
      </c>
      <c r="H106" s="26">
        <v>1640</v>
      </c>
      <c r="I106" s="26">
        <v>3840</v>
      </c>
      <c r="J106" s="26">
        <v>12765</v>
      </c>
      <c r="K106" s="40" t="s">
        <v>28</v>
      </c>
      <c r="L106" s="3"/>
      <c r="M106" s="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5" ht="13.5" customHeight="1" x14ac:dyDescent="0.3">
      <c r="A107" s="25" t="s">
        <v>29</v>
      </c>
      <c r="B107" s="52">
        <v>0</v>
      </c>
      <c r="C107" s="70">
        <v>190</v>
      </c>
      <c r="D107" s="28">
        <v>610</v>
      </c>
      <c r="E107" s="28">
        <v>745</v>
      </c>
      <c r="F107" s="26">
        <v>1550</v>
      </c>
      <c r="G107" s="26">
        <v>4400</v>
      </c>
      <c r="H107" s="26">
        <v>1820</v>
      </c>
      <c r="I107" s="26">
        <v>3850</v>
      </c>
      <c r="J107" s="26">
        <v>13165</v>
      </c>
      <c r="K107" s="40" t="s">
        <v>30</v>
      </c>
      <c r="L107" s="3"/>
      <c r="M107" s="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:45" ht="13.5" customHeight="1" x14ac:dyDescent="0.3">
      <c r="A108" s="25" t="s">
        <v>31</v>
      </c>
      <c r="B108" s="52">
        <v>0</v>
      </c>
      <c r="C108" s="70">
        <v>220</v>
      </c>
      <c r="D108" s="28">
        <v>630</v>
      </c>
      <c r="E108" s="28">
        <v>790</v>
      </c>
      <c r="F108" s="26">
        <v>1500</v>
      </c>
      <c r="G108" s="26">
        <v>4700</v>
      </c>
      <c r="H108" s="26">
        <v>1820</v>
      </c>
      <c r="I108" s="26">
        <v>4000</v>
      </c>
      <c r="J108" s="26">
        <v>13660</v>
      </c>
      <c r="K108" s="40" t="s">
        <v>32</v>
      </c>
      <c r="L108" s="3"/>
      <c r="M108" s="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:45" ht="13.5" customHeight="1" x14ac:dyDescent="0.3">
      <c r="A109" s="25" t="s">
        <v>33</v>
      </c>
      <c r="B109" s="52">
        <v>0</v>
      </c>
      <c r="C109" s="70">
        <v>220</v>
      </c>
      <c r="D109" s="28">
        <v>805</v>
      </c>
      <c r="E109" s="28">
        <v>880</v>
      </c>
      <c r="F109" s="26">
        <v>1520</v>
      </c>
      <c r="G109" s="26">
        <v>4750</v>
      </c>
      <c r="H109" s="26">
        <v>1870</v>
      </c>
      <c r="I109" s="26">
        <v>4020</v>
      </c>
      <c r="J109" s="26">
        <v>14065</v>
      </c>
      <c r="K109" s="40" t="s">
        <v>34</v>
      </c>
      <c r="L109" s="3"/>
      <c r="M109" s="3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:45" ht="13.5" customHeight="1" x14ac:dyDescent="0.3">
      <c r="A110" s="25" t="s">
        <v>35</v>
      </c>
      <c r="B110" s="52">
        <v>0</v>
      </c>
      <c r="C110" s="70">
        <v>220</v>
      </c>
      <c r="D110" s="28">
        <v>750</v>
      </c>
      <c r="E110" s="28">
        <v>960</v>
      </c>
      <c r="F110" s="26">
        <v>1620</v>
      </c>
      <c r="G110" s="26">
        <v>4940</v>
      </c>
      <c r="H110" s="26">
        <v>1800</v>
      </c>
      <c r="I110" s="26">
        <v>4220</v>
      </c>
      <c r="J110" s="26">
        <v>14510</v>
      </c>
      <c r="K110" s="40" t="s">
        <v>36</v>
      </c>
      <c r="L110" s="3"/>
      <c r="M110" s="3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5" ht="13.5" customHeight="1" x14ac:dyDescent="0.3">
      <c r="A111" s="25" t="s">
        <v>37</v>
      </c>
      <c r="B111" s="52">
        <v>0</v>
      </c>
      <c r="C111" s="70">
        <v>190</v>
      </c>
      <c r="D111" s="28">
        <v>860</v>
      </c>
      <c r="E111" s="26">
        <v>1130</v>
      </c>
      <c r="F111" s="26">
        <v>1940</v>
      </c>
      <c r="G111" s="26">
        <v>5450</v>
      </c>
      <c r="H111" s="26">
        <v>1900</v>
      </c>
      <c r="I111" s="26">
        <v>4630</v>
      </c>
      <c r="J111" s="26">
        <v>16100</v>
      </c>
      <c r="K111" s="40" t="s">
        <v>38</v>
      </c>
      <c r="L111" s="3"/>
      <c r="M111" s="3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:45" ht="13.5" customHeight="1" x14ac:dyDescent="0.3">
      <c r="A112" s="25" t="s">
        <v>39</v>
      </c>
      <c r="B112" s="52">
        <v>0</v>
      </c>
      <c r="C112" s="70">
        <v>190</v>
      </c>
      <c r="D112" s="26">
        <v>1080</v>
      </c>
      <c r="E112" s="26">
        <v>1190</v>
      </c>
      <c r="F112" s="26">
        <v>2070</v>
      </c>
      <c r="G112" s="26">
        <v>5650</v>
      </c>
      <c r="H112" s="26">
        <v>2070</v>
      </c>
      <c r="I112" s="26">
        <v>4890</v>
      </c>
      <c r="J112" s="26">
        <v>17140</v>
      </c>
      <c r="K112" s="40" t="s">
        <v>40</v>
      </c>
      <c r="L112" s="3"/>
      <c r="M112" s="3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:45" ht="13.5" customHeight="1" x14ac:dyDescent="0.3">
      <c r="A113" s="25" t="s">
        <v>41</v>
      </c>
      <c r="B113" s="52">
        <v>0</v>
      </c>
      <c r="C113" s="70">
        <v>200</v>
      </c>
      <c r="D113" s="26">
        <v>1300</v>
      </c>
      <c r="E113" s="26">
        <v>1470</v>
      </c>
      <c r="F113" s="26">
        <v>2410</v>
      </c>
      <c r="G113" s="26">
        <v>5980</v>
      </c>
      <c r="H113" s="26">
        <v>2170</v>
      </c>
      <c r="I113" s="26">
        <v>5330</v>
      </c>
      <c r="J113" s="26">
        <v>18860</v>
      </c>
      <c r="K113" s="40" t="s">
        <v>42</v>
      </c>
      <c r="L113" s="3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13.5" customHeight="1" x14ac:dyDescent="0.3">
      <c r="A114" s="25" t="s">
        <v>43</v>
      </c>
      <c r="B114" s="52">
        <v>0</v>
      </c>
      <c r="C114" s="70">
        <v>230</v>
      </c>
      <c r="D114" s="26">
        <v>1400</v>
      </c>
      <c r="E114" s="26">
        <v>1810</v>
      </c>
      <c r="F114" s="26">
        <v>2550</v>
      </c>
      <c r="G114" s="26">
        <v>6700</v>
      </c>
      <c r="H114" s="26">
        <v>2200</v>
      </c>
      <c r="I114" s="26">
        <v>5440</v>
      </c>
      <c r="J114" s="26">
        <v>20330</v>
      </c>
      <c r="K114" s="40" t="s">
        <v>44</v>
      </c>
      <c r="L114" s="3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13.5" customHeight="1" x14ac:dyDescent="0.3">
      <c r="A115" s="25" t="s">
        <v>45</v>
      </c>
      <c r="B115" s="52">
        <v>0</v>
      </c>
      <c r="C115" s="70">
        <v>230</v>
      </c>
      <c r="D115" s="26">
        <v>1720</v>
      </c>
      <c r="E115" s="26">
        <v>2140</v>
      </c>
      <c r="F115" s="26">
        <v>2800</v>
      </c>
      <c r="G115" s="26">
        <v>7130</v>
      </c>
      <c r="H115" s="26">
        <v>2210</v>
      </c>
      <c r="I115" s="26">
        <v>5750</v>
      </c>
      <c r="J115" s="26">
        <v>21980</v>
      </c>
      <c r="K115" s="40" t="s">
        <v>46</v>
      </c>
      <c r="L115" s="3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13.5" customHeight="1" x14ac:dyDescent="0.3">
      <c r="A116" s="25" t="s">
        <v>47</v>
      </c>
      <c r="B116" s="52">
        <v>0</v>
      </c>
      <c r="C116" s="70">
        <v>220</v>
      </c>
      <c r="D116" s="26">
        <v>1930</v>
      </c>
      <c r="E116" s="26">
        <v>2320</v>
      </c>
      <c r="F116" s="26">
        <v>3110</v>
      </c>
      <c r="G116" s="26">
        <v>7800</v>
      </c>
      <c r="H116" s="26">
        <v>2240</v>
      </c>
      <c r="I116" s="26">
        <v>5930</v>
      </c>
      <c r="J116" s="26">
        <v>23550</v>
      </c>
      <c r="K116" s="40" t="s">
        <v>48</v>
      </c>
      <c r="L116" s="3"/>
      <c r="M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13.5" customHeight="1" x14ac:dyDescent="0.3">
      <c r="A117" s="25" t="s">
        <v>49</v>
      </c>
      <c r="B117" s="52">
        <v>0</v>
      </c>
      <c r="C117" s="70">
        <v>210</v>
      </c>
      <c r="D117" s="26">
        <v>3400</v>
      </c>
      <c r="E117" s="26">
        <v>2510</v>
      </c>
      <c r="F117" s="26">
        <v>3320</v>
      </c>
      <c r="G117" s="26">
        <v>8200</v>
      </c>
      <c r="H117" s="26">
        <v>2330</v>
      </c>
      <c r="I117" s="26">
        <v>5750</v>
      </c>
      <c r="J117" s="26">
        <v>25720</v>
      </c>
      <c r="K117" s="40" t="s">
        <v>50</v>
      </c>
      <c r="L117" s="3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45" ht="13.5" customHeight="1" x14ac:dyDescent="0.3">
      <c r="A118" s="68" t="s">
        <v>51</v>
      </c>
      <c r="B118" s="52">
        <v>0</v>
      </c>
      <c r="C118" s="70">
        <v>190</v>
      </c>
      <c r="D118" s="26">
        <v>4030</v>
      </c>
      <c r="E118" s="26">
        <v>2810</v>
      </c>
      <c r="F118" s="26">
        <v>3540</v>
      </c>
      <c r="G118" s="26">
        <v>8410</v>
      </c>
      <c r="H118" s="26">
        <v>2490</v>
      </c>
      <c r="I118" s="26">
        <v>6010</v>
      </c>
      <c r="J118" s="26">
        <v>27480</v>
      </c>
      <c r="K118" s="40" t="s">
        <v>52</v>
      </c>
      <c r="L118" s="3"/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:45" ht="13.5" customHeight="1" x14ac:dyDescent="0.3">
      <c r="A119" s="72" t="s">
        <v>53</v>
      </c>
      <c r="B119" s="52">
        <v>0</v>
      </c>
      <c r="C119" s="70">
        <v>190</v>
      </c>
      <c r="D119" s="26">
        <v>3900</v>
      </c>
      <c r="E119" s="26">
        <v>3040</v>
      </c>
      <c r="F119" s="26">
        <v>3910</v>
      </c>
      <c r="G119" s="26">
        <v>8930</v>
      </c>
      <c r="H119" s="26">
        <v>2800</v>
      </c>
      <c r="I119" s="26">
        <v>6300</v>
      </c>
      <c r="J119" s="26">
        <v>29070</v>
      </c>
      <c r="K119" s="71" t="s">
        <v>54</v>
      </c>
      <c r="L119" s="3"/>
      <c r="M119" s="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 ht="13.5" customHeight="1" x14ac:dyDescent="0.3">
      <c r="A120" s="72" t="s">
        <v>55</v>
      </c>
      <c r="B120" s="52">
        <v>0</v>
      </c>
      <c r="C120" s="70">
        <v>200</v>
      </c>
      <c r="D120" s="26">
        <v>3860</v>
      </c>
      <c r="E120" s="26">
        <v>3140</v>
      </c>
      <c r="F120" s="26">
        <v>4040</v>
      </c>
      <c r="G120" s="26">
        <v>9110</v>
      </c>
      <c r="H120" s="26">
        <v>2900</v>
      </c>
      <c r="I120" s="26">
        <v>6330</v>
      </c>
      <c r="J120" s="26">
        <v>29580</v>
      </c>
      <c r="K120" s="71" t="s">
        <v>56</v>
      </c>
      <c r="L120" s="3"/>
      <c r="M120" s="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ht="13.5" customHeight="1" x14ac:dyDescent="0.3">
      <c r="A121" s="72" t="s">
        <v>57</v>
      </c>
      <c r="B121" s="52">
        <v>0</v>
      </c>
      <c r="C121" s="70">
        <v>210</v>
      </c>
      <c r="D121" s="26">
        <v>4130</v>
      </c>
      <c r="E121" s="26">
        <v>3230</v>
      </c>
      <c r="F121" s="26">
        <v>4350</v>
      </c>
      <c r="G121" s="26">
        <v>9350</v>
      </c>
      <c r="H121" s="26">
        <v>2780</v>
      </c>
      <c r="I121" s="26">
        <v>6410</v>
      </c>
      <c r="J121" s="26">
        <v>30460</v>
      </c>
      <c r="K121" s="71" t="s">
        <v>58</v>
      </c>
      <c r="L121" s="3"/>
      <c r="M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ht="13.5" customHeight="1" x14ac:dyDescent="0.3">
      <c r="A122" s="72" t="s">
        <v>59</v>
      </c>
      <c r="B122" s="52">
        <v>0</v>
      </c>
      <c r="C122" s="70">
        <v>220</v>
      </c>
      <c r="D122" s="26">
        <v>4340</v>
      </c>
      <c r="E122" s="26">
        <v>3410</v>
      </c>
      <c r="F122" s="26">
        <v>4520</v>
      </c>
      <c r="G122" s="26">
        <v>9210</v>
      </c>
      <c r="H122" s="26">
        <v>2855</v>
      </c>
      <c r="I122" s="26">
        <v>6530</v>
      </c>
      <c r="J122" s="26">
        <v>31085</v>
      </c>
      <c r="K122" s="71" t="s">
        <v>60</v>
      </c>
      <c r="L122" s="3"/>
      <c r="M122" s="3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:45" ht="13.5" customHeight="1" x14ac:dyDescent="0.3">
      <c r="A123" s="72" t="s">
        <v>61</v>
      </c>
      <c r="B123" s="52">
        <v>0</v>
      </c>
      <c r="C123" s="70">
        <v>235</v>
      </c>
      <c r="D123" s="26">
        <v>4740</v>
      </c>
      <c r="E123" s="26">
        <v>4060</v>
      </c>
      <c r="F123" s="26">
        <v>4870</v>
      </c>
      <c r="G123" s="26">
        <v>9410</v>
      </c>
      <c r="H123" s="26">
        <v>3070</v>
      </c>
      <c r="I123" s="26">
        <v>6780</v>
      </c>
      <c r="J123" s="26">
        <v>33165</v>
      </c>
      <c r="K123" s="71" t="s">
        <v>62</v>
      </c>
      <c r="L123" s="3"/>
      <c r="M123" s="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:45" ht="13.5" customHeight="1" x14ac:dyDescent="0.3">
      <c r="A124" s="72" t="s">
        <v>63</v>
      </c>
      <c r="B124" s="52">
        <v>0</v>
      </c>
      <c r="C124" s="70">
        <v>270</v>
      </c>
      <c r="D124" s="26">
        <v>5045</v>
      </c>
      <c r="E124" s="26">
        <v>4350</v>
      </c>
      <c r="F124" s="26">
        <v>4890</v>
      </c>
      <c r="G124" s="26">
        <v>9610</v>
      </c>
      <c r="H124" s="26">
        <v>3185</v>
      </c>
      <c r="I124" s="26">
        <v>7345</v>
      </c>
      <c r="J124" s="26">
        <v>34695</v>
      </c>
      <c r="K124" s="40" t="s">
        <v>64</v>
      </c>
      <c r="L124" s="3"/>
      <c r="M124" s="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:45" ht="13.5" customHeight="1" x14ac:dyDescent="0.3">
      <c r="A125" s="72" t="s">
        <v>65</v>
      </c>
      <c r="B125" s="52">
        <v>0</v>
      </c>
      <c r="C125" s="70">
        <v>270</v>
      </c>
      <c r="D125" s="26">
        <v>4900</v>
      </c>
      <c r="E125" s="26">
        <v>4690</v>
      </c>
      <c r="F125" s="26">
        <v>5130</v>
      </c>
      <c r="G125" s="26">
        <v>10130</v>
      </c>
      <c r="H125" s="26">
        <v>3260</v>
      </c>
      <c r="I125" s="26">
        <v>7460</v>
      </c>
      <c r="J125" s="26">
        <v>35840</v>
      </c>
      <c r="K125" s="40" t="s">
        <v>66</v>
      </c>
      <c r="L125" s="3"/>
      <c r="M125" s="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:45" ht="13.5" customHeight="1" x14ac:dyDescent="0.3">
      <c r="A126" s="72" t="s">
        <v>67</v>
      </c>
      <c r="B126" s="52">
        <v>0</v>
      </c>
      <c r="C126" s="69">
        <v>270</v>
      </c>
      <c r="D126" s="26">
        <v>4180</v>
      </c>
      <c r="E126" s="26">
        <v>4820</v>
      </c>
      <c r="F126" s="26">
        <v>5385</v>
      </c>
      <c r="G126" s="26">
        <v>10180</v>
      </c>
      <c r="H126" s="26">
        <v>3030</v>
      </c>
      <c r="I126" s="26">
        <v>7425</v>
      </c>
      <c r="J126" s="26">
        <v>35290</v>
      </c>
      <c r="K126" s="40" t="s">
        <v>68</v>
      </c>
      <c r="L126" s="3"/>
      <c r="M126" s="3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ht="13.5" customHeight="1" x14ac:dyDescent="0.3">
      <c r="A127" s="72" t="s">
        <v>69</v>
      </c>
      <c r="B127" s="52">
        <v>0</v>
      </c>
      <c r="C127" s="69">
        <v>280</v>
      </c>
      <c r="D127" s="26">
        <v>4100</v>
      </c>
      <c r="E127" s="26">
        <v>5090</v>
      </c>
      <c r="F127" s="26">
        <v>5630</v>
      </c>
      <c r="G127" s="26">
        <v>9800</v>
      </c>
      <c r="H127" s="26">
        <v>2930</v>
      </c>
      <c r="I127" s="26">
        <v>7190</v>
      </c>
      <c r="J127" s="26">
        <v>35020</v>
      </c>
      <c r="K127" s="40" t="s">
        <v>70</v>
      </c>
      <c r="L127" s="3"/>
      <c r="M127" s="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ht="13.5" customHeight="1" x14ac:dyDescent="0.3">
      <c r="A128" s="72" t="s">
        <v>71</v>
      </c>
      <c r="B128" s="52">
        <v>0</v>
      </c>
      <c r="C128" s="69">
        <v>270</v>
      </c>
      <c r="D128" s="26">
        <v>3900</v>
      </c>
      <c r="E128" s="26">
        <v>5000</v>
      </c>
      <c r="F128" s="26">
        <v>5845</v>
      </c>
      <c r="G128" s="26">
        <v>9180</v>
      </c>
      <c r="H128" s="26">
        <v>2850</v>
      </c>
      <c r="I128" s="26">
        <v>6895</v>
      </c>
      <c r="J128" s="26">
        <v>33940</v>
      </c>
      <c r="K128" s="40" t="s">
        <v>72</v>
      </c>
      <c r="L128" s="3"/>
      <c r="M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ht="13.5" customHeight="1" x14ac:dyDescent="0.3">
      <c r="A129" s="72" t="s">
        <v>73</v>
      </c>
      <c r="B129" s="52">
        <v>0</v>
      </c>
      <c r="C129" s="69">
        <v>275</v>
      </c>
      <c r="D129" s="26">
        <v>4160</v>
      </c>
      <c r="E129" s="26">
        <v>5300</v>
      </c>
      <c r="F129" s="26">
        <v>5960</v>
      </c>
      <c r="G129" s="26">
        <v>8880</v>
      </c>
      <c r="H129" s="26">
        <v>2790</v>
      </c>
      <c r="I129" s="26">
        <v>6640</v>
      </c>
      <c r="J129" s="26">
        <v>34005</v>
      </c>
      <c r="K129" s="40" t="s">
        <v>74</v>
      </c>
      <c r="L129" s="27"/>
      <c r="M129" s="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ht="13.5" customHeight="1" x14ac:dyDescent="0.3">
      <c r="A130" s="72" t="s">
        <v>75</v>
      </c>
      <c r="B130" s="52">
        <v>0</v>
      </c>
      <c r="C130" s="69">
        <v>288</v>
      </c>
      <c r="D130" s="26">
        <v>4526</v>
      </c>
      <c r="E130" s="26">
        <v>5339</v>
      </c>
      <c r="F130" s="26">
        <v>6072</v>
      </c>
      <c r="G130" s="26">
        <v>8984</v>
      </c>
      <c r="H130" s="26">
        <v>2744</v>
      </c>
      <c r="I130" s="26">
        <v>6383</v>
      </c>
      <c r="J130" s="26">
        <v>34336</v>
      </c>
      <c r="K130" s="40" t="s">
        <v>76</v>
      </c>
      <c r="L130" s="27"/>
      <c r="M130" s="3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ht="13.5" customHeight="1" x14ac:dyDescent="0.3">
      <c r="A131" s="72" t="s">
        <v>94</v>
      </c>
      <c r="B131" s="52">
        <v>0</v>
      </c>
      <c r="C131" s="69">
        <v>324</v>
      </c>
      <c r="D131" s="26">
        <v>4706</v>
      </c>
      <c r="E131" s="26">
        <v>6180</v>
      </c>
      <c r="F131" s="26">
        <v>6640</v>
      </c>
      <c r="G131" s="26">
        <v>9709</v>
      </c>
      <c r="H131" s="26">
        <v>2826</v>
      </c>
      <c r="I131" s="26">
        <v>6538</v>
      </c>
      <c r="J131" s="26">
        <v>36923</v>
      </c>
      <c r="K131" s="71" t="s">
        <v>92</v>
      </c>
      <c r="L131" s="23"/>
      <c r="M131" s="4"/>
      <c r="N131" s="3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ht="13.5" customHeight="1" x14ac:dyDescent="0.3">
      <c r="A132" s="72" t="s">
        <v>95</v>
      </c>
      <c r="B132" s="52">
        <v>0</v>
      </c>
      <c r="C132" s="69">
        <v>356</v>
      </c>
      <c r="D132" s="26">
        <v>4628</v>
      </c>
      <c r="E132" s="26">
        <v>7048</v>
      </c>
      <c r="F132" s="26">
        <v>6806</v>
      </c>
      <c r="G132" s="26">
        <v>10129</v>
      </c>
      <c r="H132" s="26">
        <v>2895</v>
      </c>
      <c r="I132" s="26">
        <v>6478</v>
      </c>
      <c r="J132" s="26">
        <v>38340</v>
      </c>
      <c r="K132" s="71" t="s">
        <v>93</v>
      </c>
      <c r="L132" s="23"/>
      <c r="M132" s="4"/>
      <c r="N132" s="3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ht="13.5" customHeight="1" x14ac:dyDescent="0.3">
      <c r="A133" s="72" t="s">
        <v>98</v>
      </c>
      <c r="B133" s="52">
        <v>0</v>
      </c>
      <c r="C133" s="69">
        <v>335</v>
      </c>
      <c r="D133" s="26">
        <v>4211</v>
      </c>
      <c r="E133" s="26">
        <v>7368</v>
      </c>
      <c r="F133" s="26">
        <v>7089</v>
      </c>
      <c r="G133" s="26">
        <v>10580</v>
      </c>
      <c r="H133" s="26">
        <v>2927</v>
      </c>
      <c r="I133" s="26">
        <v>6562</v>
      </c>
      <c r="J133" s="26">
        <v>39072</v>
      </c>
      <c r="K133" s="71" t="s">
        <v>96</v>
      </c>
      <c r="L133" s="23"/>
      <c r="M133" s="4"/>
      <c r="N133" s="3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:45" ht="13.5" customHeight="1" x14ac:dyDescent="0.3">
      <c r="A134" s="72" t="s">
        <v>100</v>
      </c>
      <c r="B134" s="52">
        <v>0</v>
      </c>
      <c r="C134" s="69">
        <v>365</v>
      </c>
      <c r="D134" s="26">
        <v>4052</v>
      </c>
      <c r="E134" s="26">
        <v>7701</v>
      </c>
      <c r="F134" s="26">
        <v>6906</v>
      </c>
      <c r="G134" s="26">
        <v>10541</v>
      </c>
      <c r="H134" s="26">
        <v>3069</v>
      </c>
      <c r="I134" s="26">
        <v>6454</v>
      </c>
      <c r="J134" s="26">
        <v>39088</v>
      </c>
      <c r="K134" s="71" t="s">
        <v>99</v>
      </c>
      <c r="L134" s="23"/>
      <c r="M134" s="4"/>
      <c r="N134" s="3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:45" ht="13.5" customHeight="1" x14ac:dyDescent="0.3">
      <c r="A135" s="72" t="s">
        <v>102</v>
      </c>
      <c r="B135" s="52">
        <v>0</v>
      </c>
      <c r="C135" s="69">
        <v>349</v>
      </c>
      <c r="D135" s="26">
        <v>4065</v>
      </c>
      <c r="E135" s="26">
        <v>7645</v>
      </c>
      <c r="F135" s="26">
        <v>6829</v>
      </c>
      <c r="G135" s="26">
        <v>9934</v>
      </c>
      <c r="H135" s="26">
        <v>3435</v>
      </c>
      <c r="I135" s="26">
        <v>6598</v>
      </c>
      <c r="J135" s="26">
        <v>38855</v>
      </c>
      <c r="K135" s="71" t="s">
        <v>101</v>
      </c>
      <c r="L135" s="23"/>
      <c r="M135" s="4"/>
      <c r="N135" s="3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:45" ht="13.5" customHeight="1" x14ac:dyDescent="0.3">
      <c r="A136" s="72" t="s">
        <v>106</v>
      </c>
      <c r="B136" s="52">
        <v>0</v>
      </c>
      <c r="C136" s="69">
        <v>312</v>
      </c>
      <c r="D136" s="26">
        <v>4051</v>
      </c>
      <c r="E136" s="26">
        <v>7692</v>
      </c>
      <c r="F136" s="26">
        <v>6654</v>
      </c>
      <c r="G136" s="26">
        <v>9651</v>
      </c>
      <c r="H136" s="26">
        <v>3295</v>
      </c>
      <c r="I136" s="26">
        <v>6436</v>
      </c>
      <c r="J136" s="26">
        <v>38091</v>
      </c>
      <c r="K136" s="71" t="s">
        <v>107</v>
      </c>
      <c r="L136" s="23"/>
      <c r="M136" s="4"/>
      <c r="N136" s="3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:45" ht="13.5" customHeight="1" x14ac:dyDescent="0.3">
      <c r="A137" s="72" t="s">
        <v>109</v>
      </c>
      <c r="B137" s="18">
        <v>860</v>
      </c>
      <c r="C137" s="18">
        <v>363</v>
      </c>
      <c r="D137" s="18">
        <v>4006</v>
      </c>
      <c r="E137" s="18">
        <v>7697</v>
      </c>
      <c r="F137" s="18">
        <v>6477</v>
      </c>
      <c r="G137" s="18">
        <v>9581</v>
      </c>
      <c r="H137" s="18">
        <v>3585</v>
      </c>
      <c r="I137" s="18">
        <v>6209</v>
      </c>
      <c r="J137" s="26">
        <f>SUM(B137:I137)</f>
        <v>38778</v>
      </c>
      <c r="K137" s="71" t="s">
        <v>108</v>
      </c>
      <c r="L137" s="23"/>
      <c r="M137" s="4"/>
      <c r="N137" s="3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:45" ht="13.5" customHeight="1" x14ac:dyDescent="0.3">
      <c r="A138" s="72" t="s">
        <v>118</v>
      </c>
      <c r="B138" s="18">
        <v>1015</v>
      </c>
      <c r="C138" s="18">
        <v>386</v>
      </c>
      <c r="D138" s="18">
        <v>4040</v>
      </c>
      <c r="E138" s="18">
        <v>7952</v>
      </c>
      <c r="F138" s="18">
        <f>6343+373</f>
        <v>6716</v>
      </c>
      <c r="G138" s="18">
        <v>9288</v>
      </c>
      <c r="H138" s="18">
        <f>3087+498</f>
        <v>3585</v>
      </c>
      <c r="I138" s="18">
        <f>5378+678</f>
        <v>6056</v>
      </c>
      <c r="J138" s="26">
        <f>SUM(B138:I138)</f>
        <v>39038</v>
      </c>
      <c r="K138" s="71" t="s">
        <v>117</v>
      </c>
      <c r="L138" s="23"/>
      <c r="M138" s="4"/>
      <c r="N138" s="3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ht="13.5" customHeight="1" x14ac:dyDescent="0.3">
      <c r="A139" s="72" t="s">
        <v>120</v>
      </c>
      <c r="B139" s="18">
        <v>1127</v>
      </c>
      <c r="C139" s="18">
        <v>420</v>
      </c>
      <c r="D139" s="18">
        <v>4088</v>
      </c>
      <c r="E139" s="18">
        <v>7773</v>
      </c>
      <c r="F139" s="18">
        <v>6459</v>
      </c>
      <c r="G139" s="18">
        <v>9127</v>
      </c>
      <c r="H139" s="18">
        <v>3296</v>
      </c>
      <c r="I139" s="18">
        <v>5978</v>
      </c>
      <c r="J139" s="26">
        <f>SUM(B139:I139)</f>
        <v>38268</v>
      </c>
      <c r="K139" s="71" t="s">
        <v>119</v>
      </c>
      <c r="L139" s="23"/>
      <c r="M139" s="4"/>
      <c r="N139" s="3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ht="13.5" customHeight="1" x14ac:dyDescent="0.3">
      <c r="A140" s="72" t="s">
        <v>123</v>
      </c>
      <c r="B140" s="18">
        <v>1056</v>
      </c>
      <c r="C140" s="18">
        <v>432</v>
      </c>
      <c r="D140" s="18">
        <f>3986+82</f>
        <v>4068</v>
      </c>
      <c r="E140" s="18">
        <v>7843</v>
      </c>
      <c r="F140" s="18">
        <f>6447+3</f>
        <v>6450</v>
      </c>
      <c r="G140" s="18">
        <v>9132</v>
      </c>
      <c r="H140" s="18">
        <v>3082</v>
      </c>
      <c r="I140" s="18">
        <v>6085</v>
      </c>
      <c r="J140" s="26">
        <f>SUM(B140:I140)</f>
        <v>38148</v>
      </c>
      <c r="K140" s="71" t="s">
        <v>122</v>
      </c>
      <c r="L140" s="23"/>
      <c r="M140" s="4"/>
      <c r="N140" s="3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ht="20.100000000000001" customHeight="1" x14ac:dyDescent="0.3">
      <c r="A141" s="6" t="s">
        <v>91</v>
      </c>
      <c r="B141" s="6"/>
      <c r="C141" s="3"/>
      <c r="D141" s="3"/>
      <c r="E141" s="3"/>
      <c r="F141" s="3"/>
      <c r="G141" s="5"/>
      <c r="H141" s="3"/>
      <c r="I141" s="3"/>
      <c r="J141" s="3"/>
      <c r="K141" s="7" t="s">
        <v>90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ht="18" customHeight="1" x14ac:dyDescent="0.3">
      <c r="A142" s="6" t="s">
        <v>1</v>
      </c>
      <c r="B142" s="6"/>
      <c r="C142" s="18"/>
      <c r="D142" s="19"/>
      <c r="E142" s="19"/>
      <c r="F142" s="19"/>
      <c r="G142" s="19"/>
      <c r="H142" s="19"/>
      <c r="I142" s="19"/>
      <c r="J142" s="19"/>
      <c r="K142" s="7" t="s">
        <v>2</v>
      </c>
      <c r="L142" s="3"/>
      <c r="M142" s="3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 ht="15.75" customHeight="1" x14ac:dyDescent="0.3">
      <c r="A143" s="8" t="s">
        <v>3</v>
      </c>
      <c r="B143" s="8"/>
      <c r="C143" s="18"/>
      <c r="D143" s="19"/>
      <c r="E143" s="19"/>
      <c r="F143" s="19"/>
      <c r="G143" s="19"/>
      <c r="H143" s="19"/>
      <c r="I143" s="19"/>
      <c r="J143" s="19"/>
      <c r="K143" s="9" t="s">
        <v>4</v>
      </c>
      <c r="L143" s="3"/>
      <c r="M143" s="3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 ht="15.75" customHeight="1" x14ac:dyDescent="0.3">
      <c r="A144" s="73" t="s">
        <v>78</v>
      </c>
      <c r="B144" s="73"/>
      <c r="C144" s="30"/>
      <c r="D144" s="30"/>
      <c r="E144" s="3"/>
      <c r="F144" s="3"/>
      <c r="G144" s="3"/>
      <c r="H144" s="3"/>
      <c r="I144" s="22"/>
      <c r="J144" s="31"/>
      <c r="K144" s="32" t="s">
        <v>87</v>
      </c>
      <c r="L144" s="3"/>
      <c r="M144" s="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ht="10.5" customHeight="1" x14ac:dyDescent="0.3">
      <c r="A145" s="73"/>
      <c r="B145" s="73"/>
      <c r="C145" s="30"/>
      <c r="D145" s="30"/>
      <c r="E145" s="3"/>
      <c r="F145" s="3"/>
      <c r="G145" s="3"/>
      <c r="H145" s="3"/>
      <c r="I145" s="22"/>
      <c r="J145" s="31"/>
      <c r="K145" s="32"/>
      <c r="L145" s="3"/>
      <c r="M145" s="3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ht="39" customHeight="1" x14ac:dyDescent="0.3">
      <c r="B146" s="10" t="s">
        <v>110</v>
      </c>
      <c r="C146" s="10" t="s">
        <v>5</v>
      </c>
      <c r="D146" s="10" t="s">
        <v>6</v>
      </c>
      <c r="E146" s="10" t="s">
        <v>7</v>
      </c>
      <c r="F146" s="10" t="s">
        <v>8</v>
      </c>
      <c r="G146" s="10" t="s">
        <v>9</v>
      </c>
      <c r="H146" s="10" t="s">
        <v>10</v>
      </c>
      <c r="I146" s="10" t="s">
        <v>11</v>
      </c>
      <c r="J146" s="11" t="s">
        <v>12</v>
      </c>
      <c r="K146" s="20"/>
      <c r="L146" s="3"/>
      <c r="M146" s="3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ht="43.5" customHeight="1" x14ac:dyDescent="0.3">
      <c r="B147" s="13" t="s">
        <v>111</v>
      </c>
      <c r="C147" s="13" t="s">
        <v>13</v>
      </c>
      <c r="D147" s="13" t="s">
        <v>14</v>
      </c>
      <c r="E147" s="13" t="s">
        <v>15</v>
      </c>
      <c r="F147" s="13" t="s">
        <v>16</v>
      </c>
      <c r="G147" s="13" t="s">
        <v>17</v>
      </c>
      <c r="H147" s="13" t="s">
        <v>18</v>
      </c>
      <c r="I147" s="13" t="s">
        <v>19</v>
      </c>
      <c r="J147" s="14" t="s">
        <v>20</v>
      </c>
      <c r="K147" s="20"/>
      <c r="L147" s="3"/>
      <c r="M147" s="3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ht="5.0999999999999996" customHeight="1" x14ac:dyDescent="0.3">
      <c r="B148" s="33"/>
      <c r="C148" s="33"/>
      <c r="D148" s="33"/>
      <c r="E148" s="33"/>
      <c r="F148" s="34"/>
      <c r="G148" s="34"/>
      <c r="H148" s="34"/>
      <c r="I148" s="34"/>
      <c r="J148" s="34"/>
      <c r="K148" s="20"/>
      <c r="L148" s="3"/>
      <c r="M148" s="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 ht="5.0999999999999996" customHeight="1" x14ac:dyDescent="0.3">
      <c r="K149" s="20"/>
      <c r="L149" s="3"/>
      <c r="M149" s="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 x14ac:dyDescent="0.3">
      <c r="C150" s="60" t="s">
        <v>88</v>
      </c>
      <c r="D150" s="61"/>
      <c r="E150" s="61"/>
      <c r="F150" s="61"/>
      <c r="G150" s="61"/>
      <c r="H150" s="61"/>
      <c r="I150" s="61"/>
      <c r="J150" s="61"/>
      <c r="K150" s="20"/>
      <c r="L150" s="3"/>
      <c r="M150" s="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 ht="6" customHeight="1" x14ac:dyDescent="0.3">
      <c r="C151" s="58"/>
      <c r="D151" s="58"/>
      <c r="E151" s="58"/>
      <c r="F151" s="58"/>
      <c r="G151" s="58"/>
      <c r="H151" s="58"/>
      <c r="I151" s="58"/>
      <c r="J151" s="58"/>
      <c r="K151" s="20"/>
      <c r="L151" s="3"/>
      <c r="M151" s="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:45" ht="13.5" customHeight="1" x14ac:dyDescent="0.3">
      <c r="A152" s="25" t="s">
        <v>23</v>
      </c>
      <c r="B152" s="52">
        <v>0</v>
      </c>
      <c r="C152" s="69">
        <v>396</v>
      </c>
      <c r="D152" s="55" t="s">
        <v>79</v>
      </c>
      <c r="E152" s="26" t="s">
        <v>79</v>
      </c>
      <c r="F152" s="55">
        <v>131</v>
      </c>
      <c r="G152" s="55">
        <v>416</v>
      </c>
      <c r="H152" s="26">
        <v>420</v>
      </c>
      <c r="I152" s="70">
        <v>1356</v>
      </c>
      <c r="J152" s="26">
        <v>2719</v>
      </c>
      <c r="K152" s="40" t="s">
        <v>24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 ht="13.5" customHeight="1" x14ac:dyDescent="0.3">
      <c r="A153" s="25" t="s">
        <v>25</v>
      </c>
      <c r="B153" s="52">
        <v>0</v>
      </c>
      <c r="C153" s="69">
        <v>320</v>
      </c>
      <c r="D153" s="55">
        <v>70</v>
      </c>
      <c r="E153" s="26">
        <v>10</v>
      </c>
      <c r="F153" s="55">
        <v>210</v>
      </c>
      <c r="G153" s="55">
        <v>630</v>
      </c>
      <c r="H153" s="26">
        <v>350</v>
      </c>
      <c r="I153" s="70">
        <v>1340</v>
      </c>
      <c r="J153" s="26">
        <v>2930</v>
      </c>
      <c r="K153" s="40" t="s">
        <v>26</v>
      </c>
      <c r="L153" s="2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 s="48" customFormat="1" ht="13.5" customHeight="1" x14ac:dyDescent="0.25">
      <c r="A154" s="59" t="s">
        <v>127</v>
      </c>
      <c r="B154" s="52">
        <v>0</v>
      </c>
      <c r="C154" s="18">
        <v>300</v>
      </c>
      <c r="D154" s="26">
        <v>100</v>
      </c>
      <c r="E154" s="26">
        <v>10</v>
      </c>
      <c r="F154" s="26">
        <v>240</v>
      </c>
      <c r="G154" s="55">
        <v>620</v>
      </c>
      <c r="H154" s="26">
        <v>350</v>
      </c>
      <c r="I154" s="18">
        <v>1450</v>
      </c>
      <c r="J154" s="26">
        <f>SUM(C154:I154)</f>
        <v>3070</v>
      </c>
      <c r="K154" s="40" t="s">
        <v>126</v>
      </c>
      <c r="L154" s="41"/>
      <c r="M154" s="41"/>
      <c r="N154" s="41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</row>
    <row r="155" spans="1:45" s="48" customFormat="1" ht="13.5" customHeight="1" x14ac:dyDescent="0.25">
      <c r="A155" s="59" t="s">
        <v>129</v>
      </c>
      <c r="B155" s="52">
        <v>0</v>
      </c>
      <c r="C155" s="18">
        <v>300</v>
      </c>
      <c r="D155" s="26">
        <v>150</v>
      </c>
      <c r="E155" s="26">
        <v>15</v>
      </c>
      <c r="F155" s="26">
        <v>250</v>
      </c>
      <c r="G155" s="55">
        <v>670</v>
      </c>
      <c r="H155" s="26">
        <v>340</v>
      </c>
      <c r="I155" s="18">
        <v>1350</v>
      </c>
      <c r="J155" s="26">
        <f>SUM(C155:I155)</f>
        <v>3075</v>
      </c>
      <c r="K155" s="40" t="s">
        <v>128</v>
      </c>
      <c r="L155" s="41"/>
      <c r="M155" s="41"/>
      <c r="N155" s="41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</row>
    <row r="156" spans="1:45" s="48" customFormat="1" ht="13.5" customHeight="1" x14ac:dyDescent="0.25">
      <c r="A156" s="59" t="s">
        <v>131</v>
      </c>
      <c r="B156" s="52">
        <v>0</v>
      </c>
      <c r="C156" s="18">
        <v>300</v>
      </c>
      <c r="D156" s="26">
        <v>130</v>
      </c>
      <c r="E156" s="26">
        <v>20</v>
      </c>
      <c r="F156" s="26">
        <v>260</v>
      </c>
      <c r="G156" s="55">
        <v>700</v>
      </c>
      <c r="H156" s="26">
        <v>330</v>
      </c>
      <c r="I156" s="18">
        <v>1250</v>
      </c>
      <c r="J156" s="26">
        <f t="shared" ref="J156:J157" si="3">SUM(C156:I156)</f>
        <v>2990</v>
      </c>
      <c r="K156" s="40" t="s">
        <v>130</v>
      </c>
      <c r="L156" s="41"/>
      <c r="M156" s="41"/>
      <c r="N156" s="41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</row>
    <row r="157" spans="1:45" s="48" customFormat="1" ht="13.5" customHeight="1" x14ac:dyDescent="0.25">
      <c r="A157" s="59" t="s">
        <v>133</v>
      </c>
      <c r="B157" s="52">
        <v>0</v>
      </c>
      <c r="C157" s="18">
        <v>300</v>
      </c>
      <c r="D157" s="26">
        <v>150</v>
      </c>
      <c r="E157" s="26">
        <v>25</v>
      </c>
      <c r="F157" s="26">
        <v>275</v>
      </c>
      <c r="G157" s="55">
        <v>750</v>
      </c>
      <c r="H157" s="26">
        <v>340</v>
      </c>
      <c r="I157" s="18">
        <v>1225</v>
      </c>
      <c r="J157" s="26">
        <f t="shared" si="3"/>
        <v>3065</v>
      </c>
      <c r="K157" s="40" t="s">
        <v>132</v>
      </c>
      <c r="L157" s="41"/>
      <c r="M157" s="41"/>
      <c r="N157" s="41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</row>
    <row r="158" spans="1:45" ht="13.5" customHeight="1" x14ac:dyDescent="0.3">
      <c r="A158" s="25" t="s">
        <v>27</v>
      </c>
      <c r="B158" s="52">
        <v>0</v>
      </c>
      <c r="C158" s="69">
        <v>320</v>
      </c>
      <c r="D158" s="55">
        <v>160</v>
      </c>
      <c r="E158" s="26">
        <v>25</v>
      </c>
      <c r="F158" s="55">
        <v>300</v>
      </c>
      <c r="G158" s="55">
        <v>750</v>
      </c>
      <c r="H158" s="26">
        <v>360</v>
      </c>
      <c r="I158" s="70">
        <v>1300</v>
      </c>
      <c r="J158" s="26">
        <v>3215</v>
      </c>
      <c r="K158" s="40" t="s">
        <v>28</v>
      </c>
      <c r="L158" s="2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45" ht="13.5" customHeight="1" x14ac:dyDescent="0.3">
      <c r="A159" s="25" t="s">
        <v>29</v>
      </c>
      <c r="B159" s="52">
        <v>0</v>
      </c>
      <c r="C159" s="69">
        <v>340</v>
      </c>
      <c r="D159" s="55">
        <v>160</v>
      </c>
      <c r="E159" s="26">
        <v>45</v>
      </c>
      <c r="F159" s="55">
        <v>310</v>
      </c>
      <c r="G159" s="55">
        <v>800</v>
      </c>
      <c r="H159" s="26">
        <v>410</v>
      </c>
      <c r="I159" s="70">
        <v>1310</v>
      </c>
      <c r="J159" s="26">
        <v>3375</v>
      </c>
      <c r="K159" s="40" t="s">
        <v>30</v>
      </c>
      <c r="L159" s="2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:45" ht="13.5" customHeight="1" x14ac:dyDescent="0.3">
      <c r="A160" s="25" t="s">
        <v>31</v>
      </c>
      <c r="B160" s="52">
        <v>0</v>
      </c>
      <c r="C160" s="69">
        <v>350</v>
      </c>
      <c r="D160" s="55">
        <v>160</v>
      </c>
      <c r="E160" s="26">
        <v>50</v>
      </c>
      <c r="F160" s="55">
        <v>330</v>
      </c>
      <c r="G160" s="55">
        <v>800</v>
      </c>
      <c r="H160" s="26">
        <v>400</v>
      </c>
      <c r="I160" s="70">
        <v>1320</v>
      </c>
      <c r="J160" s="26">
        <v>3410</v>
      </c>
      <c r="K160" s="40" t="s">
        <v>32</v>
      </c>
      <c r="L160" s="2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 ht="13.5" customHeight="1" x14ac:dyDescent="0.3">
      <c r="A161" s="25" t="s">
        <v>33</v>
      </c>
      <c r="B161" s="52">
        <v>0</v>
      </c>
      <c r="C161" s="69">
        <v>400</v>
      </c>
      <c r="D161" s="55">
        <v>145</v>
      </c>
      <c r="E161" s="26">
        <v>70</v>
      </c>
      <c r="F161" s="55">
        <v>370</v>
      </c>
      <c r="G161" s="55">
        <v>830</v>
      </c>
      <c r="H161" s="26">
        <v>440</v>
      </c>
      <c r="I161" s="70">
        <v>1370</v>
      </c>
      <c r="J161" s="26">
        <v>3625</v>
      </c>
      <c r="K161" s="40" t="s">
        <v>34</v>
      </c>
      <c r="L161" s="2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ht="13.5" customHeight="1" x14ac:dyDescent="0.3">
      <c r="A162" s="25" t="s">
        <v>35</v>
      </c>
      <c r="B162" s="52">
        <v>0</v>
      </c>
      <c r="C162" s="69">
        <v>430</v>
      </c>
      <c r="D162" s="55">
        <v>140</v>
      </c>
      <c r="E162" s="26">
        <v>80</v>
      </c>
      <c r="F162" s="55">
        <v>390</v>
      </c>
      <c r="G162" s="55">
        <v>840</v>
      </c>
      <c r="H162" s="26">
        <v>470</v>
      </c>
      <c r="I162" s="70">
        <v>1470</v>
      </c>
      <c r="J162" s="26">
        <v>3820</v>
      </c>
      <c r="K162" s="40" t="s">
        <v>36</v>
      </c>
      <c r="L162" s="2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ht="13.5" customHeight="1" x14ac:dyDescent="0.3">
      <c r="A163" s="25" t="s">
        <v>37</v>
      </c>
      <c r="B163" s="52">
        <v>0</v>
      </c>
      <c r="C163" s="69">
        <v>450</v>
      </c>
      <c r="D163" s="55">
        <v>170</v>
      </c>
      <c r="E163" s="26">
        <v>90</v>
      </c>
      <c r="F163" s="55">
        <v>410</v>
      </c>
      <c r="G163" s="55">
        <v>850</v>
      </c>
      <c r="H163" s="26">
        <v>520</v>
      </c>
      <c r="I163" s="70">
        <v>1420</v>
      </c>
      <c r="J163" s="26">
        <v>3910</v>
      </c>
      <c r="K163" s="40" t="s">
        <v>38</v>
      </c>
      <c r="L163" s="2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ht="13.5" customHeight="1" x14ac:dyDescent="0.3">
      <c r="A164" s="25" t="s">
        <v>39</v>
      </c>
      <c r="B164" s="52">
        <v>0</v>
      </c>
      <c r="C164" s="69">
        <v>450</v>
      </c>
      <c r="D164" s="55">
        <v>190</v>
      </c>
      <c r="E164" s="26">
        <v>110</v>
      </c>
      <c r="F164" s="55">
        <v>430</v>
      </c>
      <c r="G164" s="55">
        <v>940</v>
      </c>
      <c r="H164" s="26">
        <v>580</v>
      </c>
      <c r="I164" s="70">
        <v>1660</v>
      </c>
      <c r="J164" s="26">
        <v>4360</v>
      </c>
      <c r="K164" s="40" t="s">
        <v>40</v>
      </c>
      <c r="L164" s="2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ht="13.5" customHeight="1" x14ac:dyDescent="0.3">
      <c r="A165" s="25" t="s">
        <v>41</v>
      </c>
      <c r="B165" s="52">
        <v>0</v>
      </c>
      <c r="C165" s="69">
        <v>480</v>
      </c>
      <c r="D165" s="55">
        <v>260</v>
      </c>
      <c r="E165" s="26">
        <v>120</v>
      </c>
      <c r="F165" s="55">
        <v>490</v>
      </c>
      <c r="G165" s="55">
        <v>1030</v>
      </c>
      <c r="H165" s="26">
        <v>610</v>
      </c>
      <c r="I165" s="70">
        <v>1690</v>
      </c>
      <c r="J165" s="26">
        <v>4680</v>
      </c>
      <c r="K165" s="40" t="s">
        <v>42</v>
      </c>
      <c r="L165" s="2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ht="13.5" customHeight="1" x14ac:dyDescent="0.3">
      <c r="A166" s="25" t="s">
        <v>43</v>
      </c>
      <c r="B166" s="52">
        <v>0</v>
      </c>
      <c r="C166" s="69">
        <v>510</v>
      </c>
      <c r="D166" s="55">
        <v>310</v>
      </c>
      <c r="E166" s="26">
        <v>120</v>
      </c>
      <c r="F166" s="55">
        <v>560</v>
      </c>
      <c r="G166" s="55">
        <v>1070</v>
      </c>
      <c r="H166" s="26">
        <v>640</v>
      </c>
      <c r="I166" s="70">
        <v>1720</v>
      </c>
      <c r="J166" s="26">
        <v>4930</v>
      </c>
      <c r="K166" s="40" t="s">
        <v>44</v>
      </c>
      <c r="L166" s="2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ht="13.5" customHeight="1" x14ac:dyDescent="0.3">
      <c r="A167" s="25" t="s">
        <v>45</v>
      </c>
      <c r="B167" s="52">
        <v>0</v>
      </c>
      <c r="C167" s="69">
        <v>520</v>
      </c>
      <c r="D167" s="55">
        <v>340</v>
      </c>
      <c r="E167" s="26">
        <v>120</v>
      </c>
      <c r="F167" s="55">
        <v>580</v>
      </c>
      <c r="G167" s="55">
        <v>1090</v>
      </c>
      <c r="H167" s="26">
        <v>670</v>
      </c>
      <c r="I167" s="70">
        <v>1840</v>
      </c>
      <c r="J167" s="26">
        <v>5160</v>
      </c>
      <c r="K167" s="40" t="s">
        <v>46</v>
      </c>
      <c r="L167" s="2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ht="13.5" customHeight="1" x14ac:dyDescent="0.3">
      <c r="A168" s="25" t="s">
        <v>47</v>
      </c>
      <c r="B168" s="52">
        <v>0</v>
      </c>
      <c r="C168" s="69">
        <v>550</v>
      </c>
      <c r="D168" s="55">
        <v>380</v>
      </c>
      <c r="E168" s="26">
        <v>130</v>
      </c>
      <c r="F168" s="55">
        <v>610</v>
      </c>
      <c r="G168" s="55">
        <v>1160</v>
      </c>
      <c r="H168" s="26">
        <v>650</v>
      </c>
      <c r="I168" s="70">
        <v>1950</v>
      </c>
      <c r="J168" s="26">
        <v>5430</v>
      </c>
      <c r="K168" s="40" t="s">
        <v>48</v>
      </c>
      <c r="L168" s="2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ht="13.5" customHeight="1" x14ac:dyDescent="0.3">
      <c r="A169" s="25" t="s">
        <v>49</v>
      </c>
      <c r="B169" s="52">
        <v>0</v>
      </c>
      <c r="C169" s="69">
        <v>550</v>
      </c>
      <c r="D169" s="55">
        <v>390</v>
      </c>
      <c r="E169" s="26">
        <v>150</v>
      </c>
      <c r="F169" s="55">
        <v>680</v>
      </c>
      <c r="G169" s="55">
        <v>1230</v>
      </c>
      <c r="H169" s="26">
        <v>630</v>
      </c>
      <c r="I169" s="70">
        <v>1840</v>
      </c>
      <c r="J169" s="26">
        <v>5470</v>
      </c>
      <c r="K169" s="40" t="s">
        <v>50</v>
      </c>
      <c r="L169" s="2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ht="13.5" customHeight="1" x14ac:dyDescent="0.3">
      <c r="A170" s="68" t="s">
        <v>51</v>
      </c>
      <c r="B170" s="52">
        <v>0</v>
      </c>
      <c r="C170" s="69">
        <v>560</v>
      </c>
      <c r="D170" s="55">
        <v>440</v>
      </c>
      <c r="E170" s="26">
        <v>210</v>
      </c>
      <c r="F170" s="55">
        <v>720</v>
      </c>
      <c r="G170" s="55">
        <v>1260</v>
      </c>
      <c r="H170" s="26">
        <v>620</v>
      </c>
      <c r="I170" s="70">
        <v>2000</v>
      </c>
      <c r="J170" s="26">
        <v>5810</v>
      </c>
      <c r="K170" s="40" t="s">
        <v>52</v>
      </c>
      <c r="L170" s="2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ht="13.5" customHeight="1" x14ac:dyDescent="0.3">
      <c r="A171" s="25" t="s">
        <v>53</v>
      </c>
      <c r="B171" s="52">
        <v>0</v>
      </c>
      <c r="C171" s="69">
        <v>550</v>
      </c>
      <c r="D171" s="55">
        <v>460</v>
      </c>
      <c r="E171" s="26">
        <v>260</v>
      </c>
      <c r="F171" s="55">
        <v>740</v>
      </c>
      <c r="G171" s="55">
        <v>1330</v>
      </c>
      <c r="H171" s="26">
        <v>630</v>
      </c>
      <c r="I171" s="70">
        <v>2100</v>
      </c>
      <c r="J171" s="26">
        <v>6070</v>
      </c>
      <c r="K171" s="71" t="s">
        <v>54</v>
      </c>
      <c r="L171" s="2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ht="13.5" customHeight="1" x14ac:dyDescent="0.3">
      <c r="A172" s="25" t="s">
        <v>55</v>
      </c>
      <c r="B172" s="52">
        <v>0</v>
      </c>
      <c r="C172" s="69">
        <v>560</v>
      </c>
      <c r="D172" s="55">
        <v>520</v>
      </c>
      <c r="E172" s="26">
        <v>350</v>
      </c>
      <c r="F172" s="55">
        <v>760</v>
      </c>
      <c r="G172" s="55">
        <v>1400</v>
      </c>
      <c r="H172" s="26">
        <v>630</v>
      </c>
      <c r="I172" s="70">
        <v>2100</v>
      </c>
      <c r="J172" s="26">
        <v>6320</v>
      </c>
      <c r="K172" s="71" t="s">
        <v>56</v>
      </c>
      <c r="L172" s="2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ht="13.5" customHeight="1" x14ac:dyDescent="0.3">
      <c r="A173" s="25" t="s">
        <v>57</v>
      </c>
      <c r="B173" s="52">
        <v>0</v>
      </c>
      <c r="C173" s="69">
        <v>580</v>
      </c>
      <c r="D173" s="55">
        <v>610</v>
      </c>
      <c r="E173" s="26">
        <v>390</v>
      </c>
      <c r="F173" s="55">
        <v>880</v>
      </c>
      <c r="G173" s="55">
        <v>1450</v>
      </c>
      <c r="H173" s="26">
        <v>640</v>
      </c>
      <c r="I173" s="70">
        <v>2100</v>
      </c>
      <c r="J173" s="26">
        <v>6650</v>
      </c>
      <c r="K173" s="71" t="s">
        <v>58</v>
      </c>
      <c r="L173" s="2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ht="13.5" customHeight="1" x14ac:dyDescent="0.3">
      <c r="A174" s="56" t="s">
        <v>59</v>
      </c>
      <c r="B174" s="52">
        <v>0</v>
      </c>
      <c r="C174" s="69">
        <v>580</v>
      </c>
      <c r="D174" s="55">
        <v>680</v>
      </c>
      <c r="E174" s="26">
        <v>560</v>
      </c>
      <c r="F174" s="55">
        <v>990</v>
      </c>
      <c r="G174" s="55">
        <v>1490</v>
      </c>
      <c r="H174" s="26">
        <v>625</v>
      </c>
      <c r="I174" s="70">
        <v>2100</v>
      </c>
      <c r="J174" s="26">
        <v>7025</v>
      </c>
      <c r="K174" s="71" t="s">
        <v>60</v>
      </c>
      <c r="L174" s="2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 ht="13.5" customHeight="1" x14ac:dyDescent="0.3">
      <c r="A175" s="56" t="s">
        <v>61</v>
      </c>
      <c r="B175" s="52">
        <v>0</v>
      </c>
      <c r="C175" s="69">
        <v>615</v>
      </c>
      <c r="D175" s="55">
        <v>720</v>
      </c>
      <c r="E175" s="26">
        <v>610</v>
      </c>
      <c r="F175" s="55">
        <v>1140</v>
      </c>
      <c r="G175" s="55">
        <v>1590</v>
      </c>
      <c r="H175" s="26">
        <v>630</v>
      </c>
      <c r="I175" s="70">
        <v>2120</v>
      </c>
      <c r="J175" s="26">
        <v>7425</v>
      </c>
      <c r="K175" s="71" t="s">
        <v>62</v>
      </c>
      <c r="L175" s="2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13.5" customHeight="1" x14ac:dyDescent="0.3">
      <c r="A176" s="56" t="s">
        <v>63</v>
      </c>
      <c r="B176" s="52">
        <v>0</v>
      </c>
      <c r="C176" s="69">
        <v>650</v>
      </c>
      <c r="D176" s="55">
        <v>830</v>
      </c>
      <c r="E176" s="26">
        <v>680</v>
      </c>
      <c r="F176" s="55">
        <v>1250</v>
      </c>
      <c r="G176" s="55">
        <v>1720</v>
      </c>
      <c r="H176" s="26">
        <v>680</v>
      </c>
      <c r="I176" s="70">
        <v>2170</v>
      </c>
      <c r="J176" s="26">
        <v>7980</v>
      </c>
      <c r="K176" s="71" t="s">
        <v>64</v>
      </c>
      <c r="L176" s="2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13.5" customHeight="1" x14ac:dyDescent="0.3">
      <c r="A177" s="56" t="s">
        <v>65</v>
      </c>
      <c r="B177" s="52">
        <v>0</v>
      </c>
      <c r="C177" s="69">
        <v>660</v>
      </c>
      <c r="D177" s="55">
        <v>910</v>
      </c>
      <c r="E177" s="26">
        <v>730</v>
      </c>
      <c r="F177" s="55">
        <v>1450</v>
      </c>
      <c r="G177" s="55">
        <v>1880</v>
      </c>
      <c r="H177" s="26">
        <v>760</v>
      </c>
      <c r="I177" s="70">
        <v>2330</v>
      </c>
      <c r="J177" s="26">
        <v>8720</v>
      </c>
      <c r="K177" s="71" t="s">
        <v>66</v>
      </c>
      <c r="L177" s="2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13.5" customHeight="1" x14ac:dyDescent="0.3">
      <c r="A178" s="72" t="s">
        <v>67</v>
      </c>
      <c r="B178" s="52">
        <v>0</v>
      </c>
      <c r="C178" s="69">
        <v>690</v>
      </c>
      <c r="D178" s="55">
        <v>930</v>
      </c>
      <c r="E178" s="26">
        <v>810</v>
      </c>
      <c r="F178" s="55">
        <v>1580</v>
      </c>
      <c r="G178" s="55">
        <v>1960</v>
      </c>
      <c r="H178" s="26">
        <v>820</v>
      </c>
      <c r="I178" s="70">
        <v>2550</v>
      </c>
      <c r="J178" s="26">
        <v>9340</v>
      </c>
      <c r="K178" s="40" t="s">
        <v>68</v>
      </c>
      <c r="L178" s="23"/>
      <c r="M178" s="3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13.5" customHeight="1" x14ac:dyDescent="0.3">
      <c r="A179" s="72" t="s">
        <v>69</v>
      </c>
      <c r="B179" s="52">
        <v>0</v>
      </c>
      <c r="C179" s="69">
        <v>680</v>
      </c>
      <c r="D179" s="55">
        <v>990</v>
      </c>
      <c r="E179" s="26">
        <v>845</v>
      </c>
      <c r="F179" s="55">
        <v>1620</v>
      </c>
      <c r="G179" s="55">
        <v>2120</v>
      </c>
      <c r="H179" s="26">
        <v>880</v>
      </c>
      <c r="I179" s="70">
        <v>2700</v>
      </c>
      <c r="J179" s="26">
        <v>9835</v>
      </c>
      <c r="K179" s="40" t="s">
        <v>70</v>
      </c>
      <c r="L179" s="23"/>
      <c r="M179" s="3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ht="13.5" customHeight="1" x14ac:dyDescent="0.3">
      <c r="A180" s="72" t="s">
        <v>71</v>
      </c>
      <c r="B180" s="52">
        <v>0</v>
      </c>
      <c r="C180" s="69">
        <v>710</v>
      </c>
      <c r="D180" s="55">
        <v>1000</v>
      </c>
      <c r="E180" s="26">
        <v>900</v>
      </c>
      <c r="F180" s="55">
        <v>1685</v>
      </c>
      <c r="G180" s="55">
        <v>2070</v>
      </c>
      <c r="H180" s="26">
        <v>930</v>
      </c>
      <c r="I180" s="70">
        <v>2700</v>
      </c>
      <c r="J180" s="26">
        <v>9995</v>
      </c>
      <c r="K180" s="40" t="s">
        <v>72</v>
      </c>
      <c r="L180" s="23"/>
      <c r="M180" s="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ht="13.5" customHeight="1" x14ac:dyDescent="0.3">
      <c r="A181" s="72" t="s">
        <v>73</v>
      </c>
      <c r="B181" s="52">
        <v>0</v>
      </c>
      <c r="C181" s="69">
        <v>700</v>
      </c>
      <c r="D181" s="55">
        <v>1120</v>
      </c>
      <c r="E181" s="26">
        <v>990</v>
      </c>
      <c r="F181" s="55">
        <v>1790</v>
      </c>
      <c r="G181" s="55">
        <v>2090</v>
      </c>
      <c r="H181" s="26">
        <v>910</v>
      </c>
      <c r="I181" s="70">
        <v>2700</v>
      </c>
      <c r="J181" s="26">
        <v>10300</v>
      </c>
      <c r="K181" s="40" t="s">
        <v>74</v>
      </c>
      <c r="L181" s="23"/>
      <c r="M181" s="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ht="13.5" customHeight="1" x14ac:dyDescent="0.3">
      <c r="A182" s="72" t="s">
        <v>75</v>
      </c>
      <c r="B182" s="52">
        <v>0</v>
      </c>
      <c r="C182" s="69">
        <v>708</v>
      </c>
      <c r="D182" s="55">
        <v>1176</v>
      </c>
      <c r="E182" s="26">
        <v>978</v>
      </c>
      <c r="F182" s="55">
        <v>1751</v>
      </c>
      <c r="G182" s="55">
        <v>2173</v>
      </c>
      <c r="H182" s="26">
        <v>877</v>
      </c>
      <c r="I182" s="70">
        <v>2609</v>
      </c>
      <c r="J182" s="26">
        <v>10272</v>
      </c>
      <c r="K182" s="40" t="s">
        <v>76</v>
      </c>
      <c r="L182" s="23"/>
      <c r="M182" s="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ht="13.5" customHeight="1" x14ac:dyDescent="0.3">
      <c r="A183" s="72" t="s">
        <v>94</v>
      </c>
      <c r="B183" s="52">
        <v>0</v>
      </c>
      <c r="C183" s="69">
        <v>720</v>
      </c>
      <c r="D183" s="55">
        <v>1219</v>
      </c>
      <c r="E183" s="26">
        <v>1056</v>
      </c>
      <c r="F183" s="55">
        <v>1851</v>
      </c>
      <c r="G183" s="55">
        <v>2153</v>
      </c>
      <c r="H183" s="26">
        <v>961</v>
      </c>
      <c r="I183" s="70">
        <v>2607</v>
      </c>
      <c r="J183" s="26">
        <v>10567</v>
      </c>
      <c r="K183" s="71" t="s">
        <v>92</v>
      </c>
      <c r="L183" s="23"/>
      <c r="M183" s="4"/>
      <c r="N183" s="3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ht="13.5" customHeight="1" x14ac:dyDescent="0.3">
      <c r="A184" s="72" t="s">
        <v>95</v>
      </c>
      <c r="B184" s="52">
        <v>0</v>
      </c>
      <c r="C184" s="69">
        <v>692</v>
      </c>
      <c r="D184" s="55">
        <v>1259</v>
      </c>
      <c r="E184" s="26">
        <v>1164</v>
      </c>
      <c r="F184" s="55">
        <v>1852</v>
      </c>
      <c r="G184" s="55">
        <v>2148</v>
      </c>
      <c r="H184" s="26">
        <v>934</v>
      </c>
      <c r="I184" s="70">
        <v>2541</v>
      </c>
      <c r="J184" s="26">
        <v>10590</v>
      </c>
      <c r="K184" s="71" t="s">
        <v>93</v>
      </c>
      <c r="L184" s="23"/>
      <c r="M184" s="4"/>
      <c r="N184" s="3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ht="13.5" customHeight="1" x14ac:dyDescent="0.3">
      <c r="A185" s="72" t="s">
        <v>97</v>
      </c>
      <c r="B185" s="52">
        <v>0</v>
      </c>
      <c r="C185" s="69">
        <v>702</v>
      </c>
      <c r="D185" s="55">
        <v>1332</v>
      </c>
      <c r="E185" s="26">
        <v>1209</v>
      </c>
      <c r="F185" s="55">
        <v>1785</v>
      </c>
      <c r="G185" s="55">
        <v>2163</v>
      </c>
      <c r="H185" s="26">
        <v>942</v>
      </c>
      <c r="I185" s="70">
        <v>2482</v>
      </c>
      <c r="J185" s="26">
        <v>10615</v>
      </c>
      <c r="K185" s="71" t="s">
        <v>96</v>
      </c>
      <c r="L185" s="23"/>
      <c r="M185" s="4"/>
      <c r="N185" s="3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ht="13.5" customHeight="1" x14ac:dyDescent="0.3">
      <c r="A186" s="72" t="s">
        <v>100</v>
      </c>
      <c r="B186" s="52">
        <v>0</v>
      </c>
      <c r="C186" s="69">
        <v>694</v>
      </c>
      <c r="D186" s="55">
        <v>1379</v>
      </c>
      <c r="E186" s="26">
        <v>1238</v>
      </c>
      <c r="F186" s="55">
        <v>1877</v>
      </c>
      <c r="G186" s="55">
        <v>2130</v>
      </c>
      <c r="H186" s="26">
        <v>991</v>
      </c>
      <c r="I186" s="70">
        <v>2346</v>
      </c>
      <c r="J186" s="26">
        <v>10655</v>
      </c>
      <c r="K186" s="71" t="s">
        <v>99</v>
      </c>
      <c r="L186" s="23"/>
      <c r="M186" s="4"/>
      <c r="N186" s="3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ht="13.5" customHeight="1" x14ac:dyDescent="0.3">
      <c r="A187" s="72" t="s">
        <v>102</v>
      </c>
      <c r="B187" s="52">
        <v>0</v>
      </c>
      <c r="C187" s="69">
        <v>714</v>
      </c>
      <c r="D187" s="55">
        <v>1418</v>
      </c>
      <c r="E187" s="26">
        <v>1287</v>
      </c>
      <c r="F187" s="55">
        <v>1922</v>
      </c>
      <c r="G187" s="55">
        <v>2075</v>
      </c>
      <c r="H187" s="26">
        <v>1004</v>
      </c>
      <c r="I187" s="70">
        <v>2299</v>
      </c>
      <c r="J187" s="26">
        <v>10719</v>
      </c>
      <c r="K187" s="71" t="s">
        <v>101</v>
      </c>
      <c r="L187" s="23"/>
      <c r="M187" s="4"/>
      <c r="N187" s="3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:45" ht="13.5" customHeight="1" x14ac:dyDescent="0.3">
      <c r="A188" s="72" t="s">
        <v>106</v>
      </c>
      <c r="B188" s="52">
        <v>0</v>
      </c>
      <c r="C188" s="69">
        <v>710</v>
      </c>
      <c r="D188" s="55">
        <v>1521</v>
      </c>
      <c r="E188" s="26">
        <v>1367</v>
      </c>
      <c r="F188" s="55">
        <v>1964</v>
      </c>
      <c r="G188" s="55">
        <v>1972</v>
      </c>
      <c r="H188" s="26">
        <v>1075</v>
      </c>
      <c r="I188" s="70">
        <v>2269</v>
      </c>
      <c r="J188" s="26">
        <v>10878</v>
      </c>
      <c r="K188" s="71" t="s">
        <v>107</v>
      </c>
      <c r="L188" s="23"/>
      <c r="M188" s="4"/>
      <c r="N188" s="3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:45" ht="13.5" customHeight="1" x14ac:dyDescent="0.3">
      <c r="A189" s="72" t="s">
        <v>109</v>
      </c>
      <c r="B189" s="52">
        <v>0</v>
      </c>
      <c r="C189" s="69">
        <v>717</v>
      </c>
      <c r="D189" s="55">
        <v>1499</v>
      </c>
      <c r="E189" s="26">
        <v>1356</v>
      </c>
      <c r="F189" s="55">
        <v>1983</v>
      </c>
      <c r="G189" s="55">
        <v>1970</v>
      </c>
      <c r="H189" s="26">
        <v>1145</v>
      </c>
      <c r="I189" s="70">
        <v>2224</v>
      </c>
      <c r="J189" s="26">
        <f>SUM(C189:I189)</f>
        <v>10894</v>
      </c>
      <c r="K189" s="71" t="s">
        <v>108</v>
      </c>
      <c r="L189" s="23"/>
      <c r="M189" s="4"/>
      <c r="N189" s="3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:45" ht="13.5" customHeight="1" x14ac:dyDescent="0.3">
      <c r="A190" s="72" t="s">
        <v>118</v>
      </c>
      <c r="B190" s="52">
        <v>0</v>
      </c>
      <c r="C190" s="69">
        <v>691</v>
      </c>
      <c r="D190" s="55">
        <v>1587</v>
      </c>
      <c r="E190" s="26">
        <v>1404</v>
      </c>
      <c r="F190" s="55">
        <v>1925</v>
      </c>
      <c r="G190" s="55">
        <v>2040</v>
      </c>
      <c r="H190" s="26">
        <v>1111</v>
      </c>
      <c r="I190" s="70">
        <v>2242</v>
      </c>
      <c r="J190" s="26">
        <f>SUM(C190:I190)</f>
        <v>11000</v>
      </c>
      <c r="K190" s="71" t="s">
        <v>117</v>
      </c>
      <c r="L190" s="23"/>
      <c r="M190" s="4"/>
      <c r="N190" s="3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:45" ht="13.5" customHeight="1" x14ac:dyDescent="0.3">
      <c r="A191" s="72" t="s">
        <v>120</v>
      </c>
      <c r="B191" s="52">
        <v>0</v>
      </c>
      <c r="C191" s="69">
        <v>687</v>
      </c>
      <c r="D191" s="55">
        <v>1634</v>
      </c>
      <c r="E191" s="26">
        <v>1467</v>
      </c>
      <c r="F191" s="55">
        <v>2102</v>
      </c>
      <c r="G191" s="55">
        <v>2112</v>
      </c>
      <c r="H191" s="26">
        <v>1149</v>
      </c>
      <c r="I191" s="26">
        <v>2198</v>
      </c>
      <c r="J191" s="26">
        <f>SUM(B191:I191)</f>
        <v>11349</v>
      </c>
      <c r="K191" s="71" t="s">
        <v>119</v>
      </c>
      <c r="L191" s="23"/>
      <c r="M191" s="4"/>
      <c r="N191" s="3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:45" ht="13.5" customHeight="1" x14ac:dyDescent="0.3">
      <c r="A192" s="72" t="s">
        <v>123</v>
      </c>
      <c r="B192" s="52">
        <v>0</v>
      </c>
      <c r="C192" s="69">
        <v>697</v>
      </c>
      <c r="D192" s="55">
        <f>1673+8</f>
        <v>1681</v>
      </c>
      <c r="E192" s="26">
        <v>1513</v>
      </c>
      <c r="F192" s="55">
        <v>2192</v>
      </c>
      <c r="G192" s="55">
        <v>2169</v>
      </c>
      <c r="H192" s="26">
        <v>1155</v>
      </c>
      <c r="I192" s="26">
        <v>2312</v>
      </c>
      <c r="J192" s="26">
        <f>SUM(C192:I192)</f>
        <v>11719</v>
      </c>
      <c r="K192" s="71" t="s">
        <v>122</v>
      </c>
      <c r="L192" s="23"/>
      <c r="M192" s="4"/>
      <c r="N192" s="3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:45" x14ac:dyDescent="0.3">
      <c r="C193" s="60" t="s">
        <v>89</v>
      </c>
      <c r="D193" s="61"/>
      <c r="E193" s="61"/>
      <c r="F193" s="61"/>
      <c r="G193" s="61"/>
      <c r="H193" s="61"/>
      <c r="I193" s="61"/>
      <c r="J193" s="61"/>
      <c r="K193" s="35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:45" ht="6" customHeight="1" x14ac:dyDescent="0.3">
      <c r="C194" s="58"/>
      <c r="D194" s="58"/>
      <c r="E194" s="58"/>
      <c r="F194" s="58"/>
      <c r="G194" s="58"/>
      <c r="H194" s="58"/>
      <c r="I194" s="58"/>
      <c r="J194" s="58"/>
      <c r="K194" s="35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:45" hidden="1" x14ac:dyDescent="0.3">
      <c r="C195" s="18" t="s">
        <v>77</v>
      </c>
      <c r="D195" s="19">
        <v>13</v>
      </c>
      <c r="E195" s="19">
        <v>65</v>
      </c>
      <c r="F195" s="19">
        <v>56</v>
      </c>
      <c r="G195" s="19">
        <v>171</v>
      </c>
      <c r="H195" s="19" t="s">
        <v>80</v>
      </c>
      <c r="I195" s="19">
        <v>514</v>
      </c>
      <c r="J195" s="19">
        <v>819</v>
      </c>
      <c r="K195" s="21" t="s">
        <v>22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  <row r="196" spans="1:45" ht="13.5" customHeight="1" x14ac:dyDescent="0.3">
      <c r="A196" s="25" t="s">
        <v>23</v>
      </c>
      <c r="B196" s="69" t="s">
        <v>77</v>
      </c>
      <c r="C196" s="69" t="s">
        <v>77</v>
      </c>
      <c r="D196" s="55">
        <v>74</v>
      </c>
      <c r="E196" s="26">
        <v>200</v>
      </c>
      <c r="F196" s="55">
        <v>83</v>
      </c>
      <c r="G196" s="55">
        <v>334</v>
      </c>
      <c r="H196" s="26">
        <v>6</v>
      </c>
      <c r="I196" s="70">
        <v>515</v>
      </c>
      <c r="J196" s="26">
        <v>1212</v>
      </c>
      <c r="K196" s="40" t="s">
        <v>24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</row>
    <row r="197" spans="1:45" ht="13.5" customHeight="1" x14ac:dyDescent="0.3">
      <c r="A197" s="25" t="s">
        <v>25</v>
      </c>
      <c r="B197" s="69" t="s">
        <v>77</v>
      </c>
      <c r="C197" s="69" t="s">
        <v>77</v>
      </c>
      <c r="D197" s="55">
        <v>60</v>
      </c>
      <c r="E197" s="26">
        <v>300</v>
      </c>
      <c r="F197" s="55">
        <v>100</v>
      </c>
      <c r="G197" s="55">
        <v>300</v>
      </c>
      <c r="H197" s="26">
        <v>90</v>
      </c>
      <c r="I197" s="70">
        <v>400</v>
      </c>
      <c r="J197" s="26">
        <v>1250</v>
      </c>
      <c r="K197" s="40" t="s">
        <v>26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</row>
    <row r="198" spans="1:45" s="48" customFormat="1" ht="13.5" customHeight="1" x14ac:dyDescent="0.25">
      <c r="A198" s="59" t="s">
        <v>127</v>
      </c>
      <c r="B198" s="69" t="s">
        <v>77</v>
      </c>
      <c r="C198" s="69" t="s">
        <v>77</v>
      </c>
      <c r="D198" s="26">
        <v>170</v>
      </c>
      <c r="E198" s="26">
        <v>250</v>
      </c>
      <c r="F198" s="26">
        <v>160</v>
      </c>
      <c r="G198" s="55">
        <v>300</v>
      </c>
      <c r="H198" s="26">
        <v>80</v>
      </c>
      <c r="I198" s="18">
        <v>300</v>
      </c>
      <c r="J198" s="26">
        <f>SUM(D198:I198)</f>
        <v>1260</v>
      </c>
      <c r="K198" s="40" t="s">
        <v>126</v>
      </c>
      <c r="L198" s="41"/>
      <c r="M198" s="41"/>
      <c r="N198" s="41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</row>
    <row r="199" spans="1:45" s="48" customFormat="1" ht="13.5" customHeight="1" x14ac:dyDescent="0.25">
      <c r="A199" s="59" t="s">
        <v>129</v>
      </c>
      <c r="B199" s="69" t="s">
        <v>77</v>
      </c>
      <c r="C199" s="69" t="s">
        <v>77</v>
      </c>
      <c r="D199" s="26">
        <v>160</v>
      </c>
      <c r="E199" s="26">
        <v>200</v>
      </c>
      <c r="F199" s="26">
        <v>130</v>
      </c>
      <c r="G199" s="55">
        <v>300</v>
      </c>
      <c r="H199" s="26">
        <v>80</v>
      </c>
      <c r="I199" s="18">
        <v>300</v>
      </c>
      <c r="J199" s="26">
        <f>SUM(D199:I199)</f>
        <v>1170</v>
      </c>
      <c r="K199" s="40" t="s">
        <v>128</v>
      </c>
      <c r="L199" s="41"/>
      <c r="M199" s="41"/>
      <c r="N199" s="41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</row>
    <row r="200" spans="1:45" s="48" customFormat="1" ht="13.5" customHeight="1" x14ac:dyDescent="0.25">
      <c r="A200" s="59" t="s">
        <v>131</v>
      </c>
      <c r="B200" s="69" t="s">
        <v>77</v>
      </c>
      <c r="C200" s="69" t="s">
        <v>77</v>
      </c>
      <c r="D200" s="26">
        <v>140</v>
      </c>
      <c r="E200" s="26">
        <v>190</v>
      </c>
      <c r="F200" s="26">
        <v>130</v>
      </c>
      <c r="G200" s="55">
        <v>300</v>
      </c>
      <c r="H200" s="26">
        <v>60</v>
      </c>
      <c r="I200" s="18">
        <v>300</v>
      </c>
      <c r="J200" s="26">
        <f>SUM(D200:I200)</f>
        <v>1120</v>
      </c>
      <c r="K200" s="40" t="s">
        <v>130</v>
      </c>
      <c r="L200" s="41"/>
      <c r="M200" s="41"/>
      <c r="N200" s="41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</row>
    <row r="201" spans="1:45" s="48" customFormat="1" ht="13.5" customHeight="1" x14ac:dyDescent="0.25">
      <c r="A201" s="59" t="s">
        <v>133</v>
      </c>
      <c r="B201" s="69" t="s">
        <v>77</v>
      </c>
      <c r="C201" s="69" t="s">
        <v>77</v>
      </c>
      <c r="D201" s="26">
        <v>80</v>
      </c>
      <c r="E201" s="26">
        <v>190</v>
      </c>
      <c r="F201" s="26">
        <v>130</v>
      </c>
      <c r="G201" s="55">
        <v>190</v>
      </c>
      <c r="H201" s="26">
        <v>60</v>
      </c>
      <c r="I201" s="18">
        <v>200</v>
      </c>
      <c r="J201" s="26">
        <f t="shared" ref="J201" si="4">SUM(D201:I201)</f>
        <v>850</v>
      </c>
      <c r="K201" s="40" t="s">
        <v>132</v>
      </c>
      <c r="L201" s="41"/>
      <c r="M201" s="41"/>
      <c r="N201" s="41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</row>
    <row r="202" spans="1:45" ht="13.5" customHeight="1" x14ac:dyDescent="0.3">
      <c r="A202" s="25" t="s">
        <v>27</v>
      </c>
      <c r="B202" s="69" t="s">
        <v>77</v>
      </c>
      <c r="C202" s="69" t="s">
        <v>77</v>
      </c>
      <c r="D202" s="55">
        <v>100</v>
      </c>
      <c r="E202" s="26">
        <v>180</v>
      </c>
      <c r="F202" s="55">
        <v>130</v>
      </c>
      <c r="G202" s="55">
        <v>175</v>
      </c>
      <c r="H202" s="26">
        <v>60</v>
      </c>
      <c r="I202" s="70">
        <v>175</v>
      </c>
      <c r="J202" s="26">
        <v>820</v>
      </c>
      <c r="K202" s="40" t="s">
        <v>28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</row>
    <row r="203" spans="1:45" ht="13.5" customHeight="1" x14ac:dyDescent="0.3">
      <c r="A203" s="25" t="s">
        <v>29</v>
      </c>
      <c r="B203" s="69" t="s">
        <v>77</v>
      </c>
      <c r="C203" s="69" t="s">
        <v>77</v>
      </c>
      <c r="D203" s="55">
        <v>160</v>
      </c>
      <c r="E203" s="26">
        <v>185</v>
      </c>
      <c r="F203" s="55">
        <v>130</v>
      </c>
      <c r="G203" s="55">
        <v>190</v>
      </c>
      <c r="H203" s="26">
        <v>60</v>
      </c>
      <c r="I203" s="70">
        <v>150</v>
      </c>
      <c r="J203" s="26">
        <v>875</v>
      </c>
      <c r="K203" s="40" t="s">
        <v>30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</row>
    <row r="204" spans="1:45" ht="13.5" customHeight="1" x14ac:dyDescent="0.3">
      <c r="A204" s="25" t="s">
        <v>31</v>
      </c>
      <c r="B204" s="69" t="s">
        <v>77</v>
      </c>
      <c r="C204" s="69" t="s">
        <v>77</v>
      </c>
      <c r="D204" s="55">
        <v>120</v>
      </c>
      <c r="E204" s="26">
        <v>120</v>
      </c>
      <c r="F204" s="55">
        <v>150</v>
      </c>
      <c r="G204" s="55">
        <v>300</v>
      </c>
      <c r="H204" s="26">
        <v>60</v>
      </c>
      <c r="I204" s="70">
        <v>200</v>
      </c>
      <c r="J204" s="26">
        <v>950</v>
      </c>
      <c r="K204" s="40" t="s">
        <v>32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</row>
    <row r="205" spans="1:45" ht="13.5" customHeight="1" x14ac:dyDescent="0.3">
      <c r="A205" s="25" t="s">
        <v>33</v>
      </c>
      <c r="B205" s="69" t="s">
        <v>77</v>
      </c>
      <c r="C205" s="69" t="s">
        <v>77</v>
      </c>
      <c r="D205" s="55">
        <v>30</v>
      </c>
      <c r="E205" s="26">
        <v>120</v>
      </c>
      <c r="F205" s="55">
        <v>150</v>
      </c>
      <c r="G205" s="55">
        <v>250</v>
      </c>
      <c r="H205" s="26">
        <v>50</v>
      </c>
      <c r="I205" s="70">
        <v>170</v>
      </c>
      <c r="J205" s="26">
        <v>770</v>
      </c>
      <c r="K205" s="40" t="s">
        <v>34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</row>
    <row r="206" spans="1:45" ht="13.5" customHeight="1" x14ac:dyDescent="0.3">
      <c r="A206" s="25" t="s">
        <v>35</v>
      </c>
      <c r="B206" s="69" t="s">
        <v>77</v>
      </c>
      <c r="C206" s="69" t="s">
        <v>77</v>
      </c>
      <c r="D206" s="55">
        <v>40</v>
      </c>
      <c r="E206" s="26">
        <v>150</v>
      </c>
      <c r="F206" s="55">
        <v>150</v>
      </c>
      <c r="G206" s="55">
        <v>300</v>
      </c>
      <c r="H206" s="26">
        <v>50</v>
      </c>
      <c r="I206" s="70">
        <v>180</v>
      </c>
      <c r="J206" s="26">
        <v>870</v>
      </c>
      <c r="K206" s="40" t="s">
        <v>36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</row>
    <row r="207" spans="1:45" ht="13.5" customHeight="1" x14ac:dyDescent="0.3">
      <c r="A207" s="25" t="s">
        <v>37</v>
      </c>
      <c r="B207" s="69" t="s">
        <v>77</v>
      </c>
      <c r="C207" s="69" t="s">
        <v>77</v>
      </c>
      <c r="D207" s="55">
        <v>50</v>
      </c>
      <c r="E207" s="26">
        <v>160</v>
      </c>
      <c r="F207" s="55">
        <v>200</v>
      </c>
      <c r="G207" s="55">
        <v>200</v>
      </c>
      <c r="H207" s="26">
        <v>60</v>
      </c>
      <c r="I207" s="70">
        <v>130</v>
      </c>
      <c r="J207" s="26">
        <v>800</v>
      </c>
      <c r="K207" s="40" t="s">
        <v>38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</row>
    <row r="208" spans="1:45" ht="13.5" customHeight="1" x14ac:dyDescent="0.3">
      <c r="A208" s="25" t="s">
        <v>39</v>
      </c>
      <c r="B208" s="69" t="s">
        <v>77</v>
      </c>
      <c r="C208" s="69" t="s">
        <v>77</v>
      </c>
      <c r="D208" s="55">
        <v>60</v>
      </c>
      <c r="E208" s="26">
        <v>160</v>
      </c>
      <c r="F208" s="55">
        <v>250</v>
      </c>
      <c r="G208" s="55">
        <v>220</v>
      </c>
      <c r="H208" s="26">
        <v>60</v>
      </c>
      <c r="I208" s="70">
        <v>190</v>
      </c>
      <c r="J208" s="26">
        <v>940</v>
      </c>
      <c r="K208" s="40" t="s">
        <v>40</v>
      </c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</row>
    <row r="209" spans="1:45" ht="13.5" customHeight="1" x14ac:dyDescent="0.3">
      <c r="A209" s="25" t="s">
        <v>41</v>
      </c>
      <c r="B209" s="69" t="s">
        <v>77</v>
      </c>
      <c r="C209" s="69" t="s">
        <v>77</v>
      </c>
      <c r="D209" s="55">
        <v>220</v>
      </c>
      <c r="E209" s="26">
        <v>170</v>
      </c>
      <c r="F209" s="55">
        <v>300</v>
      </c>
      <c r="G209" s="55">
        <v>230</v>
      </c>
      <c r="H209" s="26">
        <v>60</v>
      </c>
      <c r="I209" s="70">
        <v>170</v>
      </c>
      <c r="J209" s="26">
        <v>1150</v>
      </c>
      <c r="K209" s="40" t="s">
        <v>42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</row>
    <row r="210" spans="1:45" ht="13.5" customHeight="1" x14ac:dyDescent="0.3">
      <c r="A210" s="25" t="s">
        <v>43</v>
      </c>
      <c r="B210" s="69" t="s">
        <v>77</v>
      </c>
      <c r="C210" s="69" t="s">
        <v>77</v>
      </c>
      <c r="D210" s="55">
        <v>120</v>
      </c>
      <c r="E210" s="26">
        <v>170</v>
      </c>
      <c r="F210" s="55">
        <v>320</v>
      </c>
      <c r="G210" s="55">
        <v>250</v>
      </c>
      <c r="H210" s="26">
        <v>40</v>
      </c>
      <c r="I210" s="70">
        <v>200</v>
      </c>
      <c r="J210" s="26">
        <v>1100</v>
      </c>
      <c r="K210" s="40" t="s">
        <v>44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ht="13.5" customHeight="1" x14ac:dyDescent="0.3">
      <c r="A211" s="25" t="s">
        <v>45</v>
      </c>
      <c r="B211" s="69" t="s">
        <v>77</v>
      </c>
      <c r="C211" s="69" t="s">
        <v>77</v>
      </c>
      <c r="D211" s="55">
        <v>50</v>
      </c>
      <c r="E211" s="26">
        <v>170</v>
      </c>
      <c r="F211" s="55">
        <v>320</v>
      </c>
      <c r="G211" s="55">
        <v>330</v>
      </c>
      <c r="H211" s="26">
        <v>60</v>
      </c>
      <c r="I211" s="70">
        <v>230</v>
      </c>
      <c r="J211" s="26">
        <v>1160</v>
      </c>
      <c r="K211" s="40" t="s">
        <v>46</v>
      </c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ht="13.5" customHeight="1" x14ac:dyDescent="0.3">
      <c r="A212" s="25" t="s">
        <v>47</v>
      </c>
      <c r="B212" s="69" t="s">
        <v>77</v>
      </c>
      <c r="C212" s="69" t="s">
        <v>77</v>
      </c>
      <c r="D212" s="55">
        <v>90</v>
      </c>
      <c r="E212" s="26">
        <v>190</v>
      </c>
      <c r="F212" s="55">
        <v>560</v>
      </c>
      <c r="G212" s="55">
        <v>380</v>
      </c>
      <c r="H212" s="26">
        <v>50</v>
      </c>
      <c r="I212" s="70">
        <v>250</v>
      </c>
      <c r="J212" s="26">
        <v>1520</v>
      </c>
      <c r="K212" s="40" t="s">
        <v>48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ht="13.5" customHeight="1" x14ac:dyDescent="0.3">
      <c r="A213" s="25" t="s">
        <v>49</v>
      </c>
      <c r="B213" s="69" t="s">
        <v>77</v>
      </c>
      <c r="C213" s="69" t="s">
        <v>77</v>
      </c>
      <c r="D213" s="55">
        <v>100</v>
      </c>
      <c r="E213" s="26">
        <v>180</v>
      </c>
      <c r="F213" s="55">
        <v>650</v>
      </c>
      <c r="G213" s="55">
        <v>380</v>
      </c>
      <c r="H213" s="26">
        <v>50</v>
      </c>
      <c r="I213" s="70">
        <v>200</v>
      </c>
      <c r="J213" s="26">
        <v>1560</v>
      </c>
      <c r="K213" s="40" t="s">
        <v>50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:45" ht="13.5" customHeight="1" x14ac:dyDescent="0.3">
      <c r="A214" s="68" t="s">
        <v>51</v>
      </c>
      <c r="B214" s="69" t="s">
        <v>77</v>
      </c>
      <c r="C214" s="69" t="s">
        <v>77</v>
      </c>
      <c r="D214" s="55">
        <v>110</v>
      </c>
      <c r="E214" s="26">
        <v>350</v>
      </c>
      <c r="F214" s="55">
        <v>210</v>
      </c>
      <c r="G214" s="55">
        <v>370</v>
      </c>
      <c r="H214" s="26">
        <v>50</v>
      </c>
      <c r="I214" s="70">
        <v>220</v>
      </c>
      <c r="J214" s="26">
        <v>1310</v>
      </c>
      <c r="K214" s="40" t="s">
        <v>52</v>
      </c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</row>
    <row r="215" spans="1:45" ht="13.5" customHeight="1" x14ac:dyDescent="0.3">
      <c r="A215" s="25" t="s">
        <v>53</v>
      </c>
      <c r="B215" s="69" t="s">
        <v>77</v>
      </c>
      <c r="C215" s="69" t="s">
        <v>77</v>
      </c>
      <c r="D215" s="55">
        <v>150</v>
      </c>
      <c r="E215" s="26">
        <v>370</v>
      </c>
      <c r="F215" s="55">
        <v>300</v>
      </c>
      <c r="G215" s="55">
        <v>380</v>
      </c>
      <c r="H215" s="26">
        <v>40</v>
      </c>
      <c r="I215" s="70">
        <v>210</v>
      </c>
      <c r="J215" s="26">
        <v>1450</v>
      </c>
      <c r="K215" s="71" t="s">
        <v>54</v>
      </c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ht="13.5" customHeight="1" x14ac:dyDescent="0.3">
      <c r="A216" s="25" t="s">
        <v>55</v>
      </c>
      <c r="B216" s="69" t="s">
        <v>77</v>
      </c>
      <c r="C216" s="69" t="s">
        <v>77</v>
      </c>
      <c r="D216" s="55">
        <v>270</v>
      </c>
      <c r="E216" s="26">
        <v>400</v>
      </c>
      <c r="F216" s="55">
        <v>330</v>
      </c>
      <c r="G216" s="55">
        <v>370</v>
      </c>
      <c r="H216" s="26">
        <v>20</v>
      </c>
      <c r="I216" s="70">
        <v>210</v>
      </c>
      <c r="J216" s="26">
        <v>1600</v>
      </c>
      <c r="K216" s="71" t="s">
        <v>56</v>
      </c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x14ac:dyDescent="0.3">
      <c r="A217" s="72" t="s">
        <v>57</v>
      </c>
      <c r="B217" s="69" t="s">
        <v>77</v>
      </c>
      <c r="C217" s="69" t="s">
        <v>77</v>
      </c>
      <c r="D217" s="55">
        <v>170</v>
      </c>
      <c r="E217" s="26">
        <v>420</v>
      </c>
      <c r="F217" s="55">
        <v>540</v>
      </c>
      <c r="G217" s="55">
        <v>380</v>
      </c>
      <c r="H217" s="26">
        <v>20</v>
      </c>
      <c r="I217" s="70">
        <v>160</v>
      </c>
      <c r="J217" s="26">
        <v>1690</v>
      </c>
      <c r="K217" s="71" t="s">
        <v>58</v>
      </c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x14ac:dyDescent="0.3">
      <c r="A218" s="72" t="s">
        <v>59</v>
      </c>
      <c r="B218" s="69" t="s">
        <v>77</v>
      </c>
      <c r="C218" s="69" t="s">
        <v>77</v>
      </c>
      <c r="D218" s="55">
        <v>180</v>
      </c>
      <c r="E218" s="26">
        <v>350</v>
      </c>
      <c r="F218" s="55">
        <v>520</v>
      </c>
      <c r="G218" s="55">
        <v>290</v>
      </c>
      <c r="H218" s="26">
        <v>20</v>
      </c>
      <c r="I218" s="70">
        <v>190</v>
      </c>
      <c r="J218" s="26">
        <v>1550</v>
      </c>
      <c r="K218" s="71" t="s">
        <v>60</v>
      </c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x14ac:dyDescent="0.3">
      <c r="A219" s="72" t="s">
        <v>61</v>
      </c>
      <c r="B219" s="69" t="s">
        <v>77</v>
      </c>
      <c r="C219" s="69" t="s">
        <v>77</v>
      </c>
      <c r="D219" s="55">
        <v>200</v>
      </c>
      <c r="E219" s="26">
        <v>300</v>
      </c>
      <c r="F219" s="55">
        <v>550</v>
      </c>
      <c r="G219" s="55">
        <v>260</v>
      </c>
      <c r="H219" s="26">
        <v>30</v>
      </c>
      <c r="I219" s="70">
        <v>150</v>
      </c>
      <c r="J219" s="26">
        <v>1490</v>
      </c>
      <c r="K219" s="71" t="s">
        <v>62</v>
      </c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 x14ac:dyDescent="0.3">
      <c r="A220" s="72" t="s">
        <v>63</v>
      </c>
      <c r="B220" s="69" t="s">
        <v>77</v>
      </c>
      <c r="C220" s="69" t="s">
        <v>77</v>
      </c>
      <c r="D220" s="55">
        <v>160</v>
      </c>
      <c r="E220" s="26">
        <v>240</v>
      </c>
      <c r="F220" s="55">
        <v>640</v>
      </c>
      <c r="G220" s="55">
        <v>280</v>
      </c>
      <c r="H220" s="26">
        <v>40</v>
      </c>
      <c r="I220" s="70">
        <v>140</v>
      </c>
      <c r="J220" s="26">
        <v>1500</v>
      </c>
      <c r="K220" s="71" t="s">
        <v>64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x14ac:dyDescent="0.3">
      <c r="A221" s="72" t="s">
        <v>65</v>
      </c>
      <c r="B221" s="69" t="s">
        <v>77</v>
      </c>
      <c r="C221" s="69" t="s">
        <v>77</v>
      </c>
      <c r="D221" s="55">
        <v>180</v>
      </c>
      <c r="E221" s="26">
        <v>260</v>
      </c>
      <c r="F221" s="55">
        <v>600</v>
      </c>
      <c r="G221" s="55">
        <v>350</v>
      </c>
      <c r="H221" s="26">
        <v>30</v>
      </c>
      <c r="I221" s="70">
        <v>110</v>
      </c>
      <c r="J221" s="26">
        <v>1530</v>
      </c>
      <c r="K221" s="71" t="s">
        <v>66</v>
      </c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ht="13.5" customHeight="1" x14ac:dyDescent="0.3">
      <c r="A222" s="72" t="s">
        <v>67</v>
      </c>
      <c r="B222" s="69" t="s">
        <v>77</v>
      </c>
      <c r="C222" s="69" t="s">
        <v>77</v>
      </c>
      <c r="D222" s="55">
        <v>160</v>
      </c>
      <c r="E222" s="26">
        <v>230</v>
      </c>
      <c r="F222" s="55">
        <v>510</v>
      </c>
      <c r="G222" s="55">
        <v>300</v>
      </c>
      <c r="H222" s="26">
        <v>40</v>
      </c>
      <c r="I222" s="70">
        <v>110</v>
      </c>
      <c r="J222" s="26">
        <v>1350</v>
      </c>
      <c r="K222" s="40" t="s">
        <v>68</v>
      </c>
      <c r="L222" s="3"/>
      <c r="M222" s="3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ht="13.5" customHeight="1" x14ac:dyDescent="0.3">
      <c r="A223" s="72" t="s">
        <v>69</v>
      </c>
      <c r="B223" s="69" t="s">
        <v>77</v>
      </c>
      <c r="C223" s="69" t="s">
        <v>77</v>
      </c>
      <c r="D223" s="55">
        <v>200</v>
      </c>
      <c r="E223" s="26">
        <v>210</v>
      </c>
      <c r="F223" s="55">
        <v>500</v>
      </c>
      <c r="G223" s="55">
        <v>260</v>
      </c>
      <c r="H223" s="26">
        <v>20</v>
      </c>
      <c r="I223" s="70">
        <v>150</v>
      </c>
      <c r="J223" s="26">
        <v>1340</v>
      </c>
      <c r="K223" s="40" t="s">
        <v>70</v>
      </c>
      <c r="L223" s="3"/>
      <c r="M223" s="3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ht="13.5" customHeight="1" x14ac:dyDescent="0.3">
      <c r="A224" s="72" t="s">
        <v>71</v>
      </c>
      <c r="B224" s="69" t="s">
        <v>77</v>
      </c>
      <c r="C224" s="69" t="s">
        <v>77</v>
      </c>
      <c r="D224" s="55">
        <v>190</v>
      </c>
      <c r="E224" s="26">
        <v>190</v>
      </c>
      <c r="F224" s="55">
        <v>490</v>
      </c>
      <c r="G224" s="55">
        <v>210</v>
      </c>
      <c r="H224" s="26">
        <v>10</v>
      </c>
      <c r="I224" s="70">
        <v>170</v>
      </c>
      <c r="J224" s="26">
        <v>1260</v>
      </c>
      <c r="K224" s="40" t="s">
        <v>72</v>
      </c>
      <c r="L224" s="3"/>
      <c r="M224" s="3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ht="13.5" customHeight="1" x14ac:dyDescent="0.3">
      <c r="A225" s="72" t="s">
        <v>73</v>
      </c>
      <c r="B225" s="69" t="s">
        <v>77</v>
      </c>
      <c r="C225" s="69" t="s">
        <v>77</v>
      </c>
      <c r="D225" s="55">
        <v>150</v>
      </c>
      <c r="E225" s="26">
        <v>250</v>
      </c>
      <c r="F225" s="55">
        <v>460</v>
      </c>
      <c r="G225" s="55">
        <v>200</v>
      </c>
      <c r="H225" s="26">
        <v>10</v>
      </c>
      <c r="I225" s="70">
        <v>140</v>
      </c>
      <c r="J225" s="26">
        <v>1210</v>
      </c>
      <c r="K225" s="40" t="s">
        <v>74</v>
      </c>
      <c r="L225" s="3"/>
      <c r="M225" s="3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:45" ht="13.5" customHeight="1" x14ac:dyDescent="0.3">
      <c r="A226" s="72" t="s">
        <v>75</v>
      </c>
      <c r="B226" s="69" t="s">
        <v>77</v>
      </c>
      <c r="C226" s="69" t="s">
        <v>77</v>
      </c>
      <c r="D226" s="55">
        <v>132</v>
      </c>
      <c r="E226" s="26">
        <v>176</v>
      </c>
      <c r="F226" s="55">
        <v>345</v>
      </c>
      <c r="G226" s="55">
        <v>189</v>
      </c>
      <c r="H226" s="26">
        <v>15</v>
      </c>
      <c r="I226" s="70">
        <v>127</v>
      </c>
      <c r="J226" s="26">
        <v>984</v>
      </c>
      <c r="K226" s="40" t="s">
        <v>76</v>
      </c>
      <c r="L226" s="3"/>
      <c r="M226" s="3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</row>
    <row r="227" spans="1:45" ht="13.5" customHeight="1" x14ac:dyDescent="0.3">
      <c r="A227" s="72" t="s">
        <v>94</v>
      </c>
      <c r="B227" s="69" t="s">
        <v>77</v>
      </c>
      <c r="C227" s="69" t="s">
        <v>77</v>
      </c>
      <c r="D227" s="55">
        <v>129</v>
      </c>
      <c r="E227" s="26">
        <v>188</v>
      </c>
      <c r="F227" s="55">
        <v>355</v>
      </c>
      <c r="G227" s="55">
        <v>287</v>
      </c>
      <c r="H227" s="26">
        <v>126</v>
      </c>
      <c r="I227" s="70">
        <v>119</v>
      </c>
      <c r="J227" s="26">
        <v>1204</v>
      </c>
      <c r="K227" s="71" t="s">
        <v>92</v>
      </c>
      <c r="L227" s="23"/>
      <c r="M227" s="4"/>
      <c r="N227" s="3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:45" ht="13.5" customHeight="1" x14ac:dyDescent="0.3">
      <c r="A228" s="72" t="s">
        <v>95</v>
      </c>
      <c r="B228" s="69" t="s">
        <v>77</v>
      </c>
      <c r="C228" s="69">
        <v>34</v>
      </c>
      <c r="D228" s="55">
        <v>156</v>
      </c>
      <c r="E228" s="26">
        <v>229</v>
      </c>
      <c r="F228" s="55">
        <v>364</v>
      </c>
      <c r="G228" s="55">
        <v>297</v>
      </c>
      <c r="H228" s="26">
        <v>21</v>
      </c>
      <c r="I228" s="70">
        <v>106</v>
      </c>
      <c r="J228" s="26">
        <v>1207</v>
      </c>
      <c r="K228" s="71" t="s">
        <v>93</v>
      </c>
      <c r="L228" s="23"/>
      <c r="M228" s="4"/>
      <c r="N228" s="3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</row>
    <row r="229" spans="1:45" ht="13.5" customHeight="1" x14ac:dyDescent="0.3">
      <c r="A229" s="72" t="s">
        <v>97</v>
      </c>
      <c r="B229" s="69" t="s">
        <v>77</v>
      </c>
      <c r="C229" s="69">
        <v>38</v>
      </c>
      <c r="D229" s="55">
        <v>191</v>
      </c>
      <c r="E229" s="26">
        <v>261</v>
      </c>
      <c r="F229" s="55">
        <v>359</v>
      </c>
      <c r="G229" s="55">
        <v>286</v>
      </c>
      <c r="H229" s="26">
        <v>16</v>
      </c>
      <c r="I229" s="70">
        <v>100</v>
      </c>
      <c r="J229" s="26">
        <v>1251</v>
      </c>
      <c r="K229" s="71" t="s">
        <v>96</v>
      </c>
      <c r="L229" s="23"/>
      <c r="M229" s="4"/>
      <c r="N229" s="3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</row>
    <row r="230" spans="1:45" ht="13.5" customHeight="1" x14ac:dyDescent="0.3">
      <c r="A230" s="72" t="s">
        <v>100</v>
      </c>
      <c r="B230" s="69" t="s">
        <v>77</v>
      </c>
      <c r="C230" s="69">
        <v>27</v>
      </c>
      <c r="D230" s="55">
        <v>171</v>
      </c>
      <c r="E230" s="26">
        <v>295</v>
      </c>
      <c r="F230" s="55">
        <v>274</v>
      </c>
      <c r="G230" s="55">
        <v>316</v>
      </c>
      <c r="H230" s="26">
        <v>17</v>
      </c>
      <c r="I230" s="70">
        <v>114</v>
      </c>
      <c r="J230" s="26">
        <v>1214</v>
      </c>
      <c r="K230" s="71" t="s">
        <v>99</v>
      </c>
      <c r="L230" s="23"/>
      <c r="M230" s="4"/>
      <c r="N230" s="3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ht="13.5" customHeight="1" x14ac:dyDescent="0.3">
      <c r="A231" s="72" t="s">
        <v>102</v>
      </c>
      <c r="B231" s="69" t="s">
        <v>77</v>
      </c>
      <c r="C231" s="69">
        <v>17</v>
      </c>
      <c r="D231" s="55">
        <v>258</v>
      </c>
      <c r="E231" s="26">
        <v>329</v>
      </c>
      <c r="F231" s="55">
        <v>281</v>
      </c>
      <c r="G231" s="55">
        <v>372</v>
      </c>
      <c r="H231" s="26">
        <v>13</v>
      </c>
      <c r="I231" s="70">
        <v>153</v>
      </c>
      <c r="J231" s="26">
        <v>1423</v>
      </c>
      <c r="K231" s="71" t="s">
        <v>101</v>
      </c>
      <c r="L231" s="23"/>
      <c r="M231" s="4"/>
      <c r="N231" s="3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 ht="13.5" customHeight="1" x14ac:dyDescent="0.3">
      <c r="A232" s="72" t="s">
        <v>106</v>
      </c>
      <c r="B232" s="69" t="s">
        <v>77</v>
      </c>
      <c r="C232" s="69">
        <v>20</v>
      </c>
      <c r="D232" s="55">
        <v>253</v>
      </c>
      <c r="E232" s="26">
        <v>249</v>
      </c>
      <c r="F232" s="55">
        <v>319</v>
      </c>
      <c r="G232" s="55">
        <v>402</v>
      </c>
      <c r="H232" s="26">
        <v>7</v>
      </c>
      <c r="I232" s="70">
        <v>159</v>
      </c>
      <c r="J232" s="26">
        <v>1409</v>
      </c>
      <c r="K232" s="71" t="s">
        <v>107</v>
      </c>
      <c r="L232" s="23"/>
      <c r="M232" s="4"/>
      <c r="N232" s="3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 ht="13.5" customHeight="1" x14ac:dyDescent="0.3">
      <c r="A233" s="72" t="s">
        <v>109</v>
      </c>
      <c r="B233" s="69" t="s">
        <v>77</v>
      </c>
      <c r="C233" s="18">
        <v>24</v>
      </c>
      <c r="D233" s="18">
        <v>244</v>
      </c>
      <c r="E233" s="18">
        <f>224+50</f>
        <v>274</v>
      </c>
      <c r="F233" s="18">
        <f>288+4</f>
        <v>292</v>
      </c>
      <c r="G233" s="18">
        <f>320+87</f>
        <v>407</v>
      </c>
      <c r="H233" s="18">
        <v>13</v>
      </c>
      <c r="I233" s="18">
        <v>165</v>
      </c>
      <c r="J233" s="26">
        <f>SUM(C233:I233)</f>
        <v>1419</v>
      </c>
      <c r="K233" s="71" t="s">
        <v>108</v>
      </c>
      <c r="L233" s="23"/>
      <c r="M233" s="4"/>
      <c r="N233" s="3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 ht="13.5" customHeight="1" x14ac:dyDescent="0.3">
      <c r="A234" s="72" t="s">
        <v>118</v>
      </c>
      <c r="B234" s="69" t="s">
        <v>77</v>
      </c>
      <c r="C234" s="18">
        <v>31</v>
      </c>
      <c r="D234" s="18">
        <f>225+15</f>
        <v>240</v>
      </c>
      <c r="E234" s="18">
        <f>178+43</f>
        <v>221</v>
      </c>
      <c r="F234" s="18">
        <f>244+23</f>
        <v>267</v>
      </c>
      <c r="G234" s="18">
        <v>374</v>
      </c>
      <c r="H234" s="18">
        <v>9</v>
      </c>
      <c r="I234" s="18">
        <v>166</v>
      </c>
      <c r="J234" s="26">
        <f>SUM(C234:I234)</f>
        <v>1308</v>
      </c>
      <c r="K234" s="71" t="s">
        <v>117</v>
      </c>
      <c r="L234" s="23"/>
      <c r="M234" s="4"/>
      <c r="N234" s="3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ht="13.5" customHeight="1" x14ac:dyDescent="0.3">
      <c r="A235" s="72" t="s">
        <v>120</v>
      </c>
      <c r="B235" s="18">
        <v>10</v>
      </c>
      <c r="C235" s="18">
        <v>22</v>
      </c>
      <c r="D235" s="18">
        <v>114</v>
      </c>
      <c r="E235" s="18">
        <v>194</v>
      </c>
      <c r="F235" s="18">
        <v>244</v>
      </c>
      <c r="G235" s="18">
        <v>286</v>
      </c>
      <c r="H235" s="18">
        <v>8</v>
      </c>
      <c r="I235" s="18">
        <v>162</v>
      </c>
      <c r="J235" s="26">
        <f>SUM(B235:I235)</f>
        <v>1040</v>
      </c>
      <c r="K235" s="71" t="s">
        <v>119</v>
      </c>
      <c r="L235" s="23"/>
      <c r="M235" s="4"/>
      <c r="N235" s="3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ht="13.5" customHeight="1" x14ac:dyDescent="0.3">
      <c r="A236" s="72" t="s">
        <v>123</v>
      </c>
      <c r="B236" s="18">
        <v>75</v>
      </c>
      <c r="C236" s="18">
        <v>19</v>
      </c>
      <c r="D236" s="18">
        <f>108+14</f>
        <v>122</v>
      </c>
      <c r="E236" s="18">
        <f>151+30</f>
        <v>181</v>
      </c>
      <c r="F236" s="18">
        <f>194+43</f>
        <v>237</v>
      </c>
      <c r="G236" s="18">
        <f>211+39</f>
        <v>250</v>
      </c>
      <c r="H236" s="18">
        <v>9</v>
      </c>
      <c r="I236" s="18">
        <v>162</v>
      </c>
      <c r="J236" s="26">
        <f>SUM(B236:I236)</f>
        <v>1055</v>
      </c>
      <c r="K236" s="71" t="s">
        <v>122</v>
      </c>
      <c r="L236" s="23"/>
      <c r="M236" s="4"/>
      <c r="N236" s="3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x14ac:dyDescent="0.3">
      <c r="A237" s="74" t="s">
        <v>81</v>
      </c>
      <c r="B237" s="74"/>
      <c r="C237" s="38"/>
      <c r="D237" s="36"/>
      <c r="E237" s="36"/>
      <c r="F237" s="36"/>
      <c r="G237" s="36"/>
      <c r="H237" s="36"/>
      <c r="I237" s="37"/>
      <c r="J237" s="37"/>
      <c r="K237" s="39" t="s">
        <v>82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s="48" customFormat="1" ht="13.5" x14ac:dyDescent="0.25">
      <c r="A238" s="53" t="s">
        <v>115</v>
      </c>
      <c r="B238" s="75"/>
      <c r="C238" s="47"/>
      <c r="I238" s="49"/>
      <c r="J238" s="49"/>
      <c r="K238" s="51" t="s">
        <v>112</v>
      </c>
    </row>
    <row r="239" spans="1:45" s="48" customFormat="1" ht="12.75" x14ac:dyDescent="0.25">
      <c r="A239" s="75" t="s">
        <v>103</v>
      </c>
      <c r="B239" s="75"/>
      <c r="C239" s="45"/>
      <c r="D239" s="42"/>
      <c r="E239" s="42"/>
      <c r="F239" s="42"/>
      <c r="G239" s="42"/>
      <c r="H239" s="42"/>
      <c r="I239" s="46"/>
      <c r="J239" s="46"/>
      <c r="K239" s="51" t="s">
        <v>104</v>
      </c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</row>
    <row r="240" spans="1:45" s="48" customFormat="1" ht="12.75" x14ac:dyDescent="0.25">
      <c r="A240" s="75" t="s">
        <v>83</v>
      </c>
      <c r="B240" s="75"/>
      <c r="C240" s="45"/>
      <c r="D240" s="42"/>
      <c r="E240" s="42"/>
      <c r="F240" s="42"/>
      <c r="G240" s="42"/>
      <c r="H240" s="42"/>
      <c r="I240" s="46"/>
      <c r="J240" s="46"/>
      <c r="K240" s="51" t="s">
        <v>105</v>
      </c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</row>
    <row r="241" spans="1:45" s="50" customFormat="1" x14ac:dyDescent="0.3">
      <c r="A241" s="75" t="s">
        <v>116</v>
      </c>
      <c r="K241" s="51" t="s">
        <v>121</v>
      </c>
    </row>
    <row r="242" spans="1:45" s="50" customFormat="1" x14ac:dyDescent="0.3">
      <c r="A242" s="75" t="s">
        <v>125</v>
      </c>
      <c r="K242" s="57" t="s">
        <v>124</v>
      </c>
    </row>
    <row r="243" spans="1:45" x14ac:dyDescent="0.3">
      <c r="K243" s="51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x14ac:dyDescent="0.3">
      <c r="A244" s="75" t="s">
        <v>114</v>
      </c>
      <c r="C244" s="4"/>
      <c r="D244" s="4"/>
      <c r="E244" s="4"/>
      <c r="F244" s="4"/>
      <c r="G244" s="4"/>
      <c r="H244" s="4"/>
      <c r="I244" s="4"/>
      <c r="J244" s="4"/>
      <c r="K244" s="54" t="s">
        <v>113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1:45" x14ac:dyDescent="0.3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</row>
    <row r="246" spans="1:45" x14ac:dyDescent="0.3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</row>
    <row r="247" spans="1:45" x14ac:dyDescent="0.3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</row>
    <row r="248" spans="1:45" x14ac:dyDescent="0.3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</row>
    <row r="249" spans="1:45" x14ac:dyDescent="0.3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</row>
    <row r="250" spans="1:45" x14ac:dyDescent="0.3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</row>
    <row r="251" spans="1:45" x14ac:dyDescent="0.3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</row>
    <row r="252" spans="1:45" x14ac:dyDescent="0.3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</row>
    <row r="253" spans="1:45" x14ac:dyDescent="0.3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</row>
    <row r="254" spans="1:45" x14ac:dyDescent="0.3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</row>
    <row r="255" spans="1:45" x14ac:dyDescent="0.3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</row>
    <row r="256" spans="1:45" x14ac:dyDescent="0.3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</row>
    <row r="257" spans="3:45" x14ac:dyDescent="0.3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3:45" x14ac:dyDescent="0.3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</row>
    <row r="259" spans="3:45" x14ac:dyDescent="0.3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</row>
    <row r="260" spans="3:45" x14ac:dyDescent="0.3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</row>
    <row r="261" spans="3:45" x14ac:dyDescent="0.3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</row>
    <row r="262" spans="3:45" x14ac:dyDescent="0.3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</row>
    <row r="263" spans="3:45" x14ac:dyDescent="0.3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</row>
    <row r="264" spans="3:45" x14ac:dyDescent="0.3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</row>
    <row r="265" spans="3:45" x14ac:dyDescent="0.3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</row>
    <row r="266" spans="3:45" x14ac:dyDescent="0.3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</row>
    <row r="267" spans="3:45" x14ac:dyDescent="0.3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</row>
    <row r="268" spans="3:45" x14ac:dyDescent="0.3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</row>
    <row r="269" spans="3:45" x14ac:dyDescent="0.3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</row>
    <row r="270" spans="3:45" x14ac:dyDescent="0.3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</row>
    <row r="271" spans="3:45" x14ac:dyDescent="0.3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</row>
    <row r="272" spans="3:45" x14ac:dyDescent="0.3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</row>
    <row r="273" spans="3:45" x14ac:dyDescent="0.3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</row>
    <row r="274" spans="3:45" x14ac:dyDescent="0.3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</row>
    <row r="275" spans="3:45" x14ac:dyDescent="0.3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</row>
    <row r="276" spans="3:45" x14ac:dyDescent="0.3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</row>
    <row r="277" spans="3:45" x14ac:dyDescent="0.3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</row>
    <row r="278" spans="3:45" x14ac:dyDescent="0.3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</row>
    <row r="279" spans="3:45" x14ac:dyDescent="0.3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</row>
    <row r="280" spans="3:45" x14ac:dyDescent="0.3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</row>
    <row r="281" spans="3:45" x14ac:dyDescent="0.3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</row>
    <row r="282" spans="3:45" x14ac:dyDescent="0.3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</row>
    <row r="283" spans="3:45" x14ac:dyDescent="0.3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</row>
    <row r="284" spans="3:45" x14ac:dyDescent="0.3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</row>
    <row r="285" spans="3:45" x14ac:dyDescent="0.3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</row>
    <row r="286" spans="3:45" x14ac:dyDescent="0.3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</row>
    <row r="287" spans="3:45" x14ac:dyDescent="0.3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</row>
    <row r="288" spans="3:45" x14ac:dyDescent="0.3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</row>
    <row r="289" spans="3:45" x14ac:dyDescent="0.3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</row>
    <row r="290" spans="3:45" x14ac:dyDescent="0.3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</row>
    <row r="291" spans="3:45" x14ac:dyDescent="0.3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</row>
    <row r="292" spans="3:45" x14ac:dyDescent="0.3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</row>
    <row r="293" spans="3:45" x14ac:dyDescent="0.3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</row>
    <row r="294" spans="3:45" x14ac:dyDescent="0.3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</row>
    <row r="295" spans="3:45" x14ac:dyDescent="0.3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</row>
    <row r="296" spans="3:45" x14ac:dyDescent="0.3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</row>
    <row r="297" spans="3:45" x14ac:dyDescent="0.3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</row>
    <row r="298" spans="3:45" x14ac:dyDescent="0.3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</row>
    <row r="299" spans="3:45" x14ac:dyDescent="0.3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3:45" x14ac:dyDescent="0.3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</row>
    <row r="301" spans="3:45" x14ac:dyDescent="0.3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3:45" x14ac:dyDescent="0.3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</row>
    <row r="303" spans="3:45" x14ac:dyDescent="0.3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</row>
    <row r="304" spans="3:45" x14ac:dyDescent="0.3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</row>
    <row r="305" spans="3:45" x14ac:dyDescent="0.3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</row>
    <row r="306" spans="3:45" x14ac:dyDescent="0.3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</row>
    <row r="307" spans="3:45" x14ac:dyDescent="0.3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</row>
    <row r="308" spans="3:45" x14ac:dyDescent="0.3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</row>
    <row r="309" spans="3:45" x14ac:dyDescent="0.3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</row>
    <row r="310" spans="3:45" x14ac:dyDescent="0.3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</row>
    <row r="311" spans="3:45" x14ac:dyDescent="0.3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</row>
    <row r="312" spans="3:45" x14ac:dyDescent="0.3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</row>
    <row r="313" spans="3:45" x14ac:dyDescent="0.3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</row>
    <row r="314" spans="3:45" x14ac:dyDescent="0.3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</row>
    <row r="315" spans="3:45" x14ac:dyDescent="0.3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</row>
    <row r="316" spans="3:45" x14ac:dyDescent="0.3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</row>
    <row r="317" spans="3:45" x14ac:dyDescent="0.3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</row>
    <row r="318" spans="3:45" x14ac:dyDescent="0.3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</row>
    <row r="319" spans="3:45" x14ac:dyDescent="0.3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</row>
    <row r="320" spans="3:45" x14ac:dyDescent="0.3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</row>
    <row r="321" spans="3:45" x14ac:dyDescent="0.3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</row>
    <row r="322" spans="3:45" x14ac:dyDescent="0.3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</row>
    <row r="323" spans="3:45" x14ac:dyDescent="0.3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</row>
    <row r="324" spans="3:45" x14ac:dyDescent="0.3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</row>
    <row r="325" spans="3:45" x14ac:dyDescent="0.3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</row>
    <row r="326" spans="3:45" x14ac:dyDescent="0.3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</row>
    <row r="327" spans="3:45" x14ac:dyDescent="0.3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</row>
    <row r="328" spans="3:45" x14ac:dyDescent="0.3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</row>
    <row r="329" spans="3:45" x14ac:dyDescent="0.3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</row>
    <row r="330" spans="3:45" x14ac:dyDescent="0.3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</row>
    <row r="331" spans="3:45" x14ac:dyDescent="0.3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</row>
    <row r="332" spans="3:45" x14ac:dyDescent="0.3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</row>
    <row r="333" spans="3:45" x14ac:dyDescent="0.3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</row>
    <row r="334" spans="3:45" x14ac:dyDescent="0.3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</row>
    <row r="335" spans="3:45" x14ac:dyDescent="0.3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</row>
    <row r="336" spans="3:45" x14ac:dyDescent="0.3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</row>
    <row r="337" spans="3:45" x14ac:dyDescent="0.3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</row>
    <row r="338" spans="3:45" x14ac:dyDescent="0.3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</row>
    <row r="339" spans="3:45" x14ac:dyDescent="0.3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</row>
    <row r="340" spans="3:45" x14ac:dyDescent="0.3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</row>
    <row r="341" spans="3:45" x14ac:dyDescent="0.3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</row>
    <row r="342" spans="3:45" x14ac:dyDescent="0.3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</row>
    <row r="343" spans="3:45" x14ac:dyDescent="0.3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</row>
    <row r="344" spans="3:45" x14ac:dyDescent="0.3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</row>
    <row r="345" spans="3:45" x14ac:dyDescent="0.3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</row>
    <row r="346" spans="3:45" x14ac:dyDescent="0.3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</row>
    <row r="347" spans="3:45" x14ac:dyDescent="0.3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</row>
    <row r="348" spans="3:45" x14ac:dyDescent="0.3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</row>
    <row r="349" spans="3:45" x14ac:dyDescent="0.3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</row>
    <row r="350" spans="3:45" x14ac:dyDescent="0.3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</row>
    <row r="351" spans="3:45" x14ac:dyDescent="0.3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</row>
    <row r="352" spans="3:45" x14ac:dyDescent="0.3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</row>
    <row r="353" spans="3:45" x14ac:dyDescent="0.3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</row>
    <row r="354" spans="3:45" x14ac:dyDescent="0.3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</row>
    <row r="355" spans="3:45" x14ac:dyDescent="0.3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</row>
    <row r="356" spans="3:45" x14ac:dyDescent="0.3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</row>
    <row r="357" spans="3:45" x14ac:dyDescent="0.3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</row>
    <row r="358" spans="3:45" x14ac:dyDescent="0.3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</row>
    <row r="359" spans="3:45" x14ac:dyDescent="0.3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</row>
    <row r="360" spans="3:45" x14ac:dyDescent="0.3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</row>
    <row r="361" spans="3:45" x14ac:dyDescent="0.3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</row>
    <row r="362" spans="3:45" x14ac:dyDescent="0.3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</row>
    <row r="363" spans="3:45" x14ac:dyDescent="0.3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</row>
    <row r="364" spans="3:45" x14ac:dyDescent="0.3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</row>
    <row r="365" spans="3:45" x14ac:dyDescent="0.3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</row>
    <row r="366" spans="3:45" x14ac:dyDescent="0.3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</row>
    <row r="367" spans="3:45" x14ac:dyDescent="0.3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</row>
    <row r="368" spans="3:45" x14ac:dyDescent="0.3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</row>
    <row r="369" spans="3:45" x14ac:dyDescent="0.3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</row>
    <row r="370" spans="3:45" x14ac:dyDescent="0.3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</row>
    <row r="371" spans="3:45" x14ac:dyDescent="0.3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</row>
    <row r="372" spans="3:45" x14ac:dyDescent="0.3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</row>
    <row r="373" spans="3:45" x14ac:dyDescent="0.3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</row>
    <row r="374" spans="3:45" x14ac:dyDescent="0.3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</row>
    <row r="375" spans="3:45" x14ac:dyDescent="0.3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</row>
    <row r="376" spans="3:45" x14ac:dyDescent="0.3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</row>
    <row r="377" spans="3:45" x14ac:dyDescent="0.3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</row>
    <row r="378" spans="3:45" x14ac:dyDescent="0.3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</row>
    <row r="379" spans="3:45" x14ac:dyDescent="0.3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</row>
    <row r="380" spans="3:45" x14ac:dyDescent="0.3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</row>
    <row r="381" spans="3:45" x14ac:dyDescent="0.3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</row>
    <row r="382" spans="3:45" x14ac:dyDescent="0.3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</row>
    <row r="383" spans="3:45" x14ac:dyDescent="0.3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</row>
    <row r="384" spans="3:45" x14ac:dyDescent="0.3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</row>
    <row r="385" spans="3:45" x14ac:dyDescent="0.3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</row>
    <row r="386" spans="3:45" x14ac:dyDescent="0.3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</row>
    <row r="387" spans="3:45" x14ac:dyDescent="0.3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</row>
    <row r="388" spans="3:45" x14ac:dyDescent="0.3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</row>
    <row r="389" spans="3:45" x14ac:dyDescent="0.3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</row>
    <row r="390" spans="3:45" x14ac:dyDescent="0.3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</row>
    <row r="391" spans="3:45" x14ac:dyDescent="0.3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</row>
    <row r="392" spans="3:45" x14ac:dyDescent="0.3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</row>
    <row r="393" spans="3:45" x14ac:dyDescent="0.3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</row>
    <row r="394" spans="3:45" x14ac:dyDescent="0.3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</row>
    <row r="395" spans="3:45" x14ac:dyDescent="0.3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</row>
    <row r="396" spans="3:45" x14ac:dyDescent="0.3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</row>
    <row r="397" spans="3:45" x14ac:dyDescent="0.3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</row>
    <row r="398" spans="3:45" x14ac:dyDescent="0.3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</row>
    <row r="399" spans="3:45" x14ac:dyDescent="0.3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</row>
    <row r="400" spans="3:45" x14ac:dyDescent="0.3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</row>
    <row r="401" spans="3:45" x14ac:dyDescent="0.3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</row>
    <row r="402" spans="3:45" x14ac:dyDescent="0.3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</row>
    <row r="403" spans="3:45" x14ac:dyDescent="0.3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</row>
    <row r="404" spans="3:45" x14ac:dyDescent="0.3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</row>
    <row r="405" spans="3:45" x14ac:dyDescent="0.3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</row>
    <row r="406" spans="3:45" x14ac:dyDescent="0.3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</row>
    <row r="407" spans="3:45" x14ac:dyDescent="0.3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</row>
    <row r="408" spans="3:45" x14ac:dyDescent="0.3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</row>
    <row r="409" spans="3:45" x14ac:dyDescent="0.3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</row>
    <row r="410" spans="3:45" x14ac:dyDescent="0.3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</row>
    <row r="411" spans="3:45" x14ac:dyDescent="0.3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</row>
    <row r="412" spans="3:45" x14ac:dyDescent="0.3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</row>
    <row r="413" spans="3:45" x14ac:dyDescent="0.3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</row>
    <row r="414" spans="3:45" x14ac:dyDescent="0.3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</row>
    <row r="415" spans="3:45" x14ac:dyDescent="0.3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</row>
    <row r="416" spans="3:45" x14ac:dyDescent="0.3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</row>
    <row r="417" spans="3:45" x14ac:dyDescent="0.3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</row>
    <row r="418" spans="3:45" x14ac:dyDescent="0.3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</row>
    <row r="419" spans="3:45" x14ac:dyDescent="0.3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</row>
    <row r="420" spans="3:45" x14ac:dyDescent="0.3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</row>
    <row r="421" spans="3:45" x14ac:dyDescent="0.3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</row>
    <row r="422" spans="3:45" x14ac:dyDescent="0.3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</row>
    <row r="423" spans="3:45" x14ac:dyDescent="0.3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</row>
    <row r="424" spans="3:45" x14ac:dyDescent="0.3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</row>
    <row r="425" spans="3:45" x14ac:dyDescent="0.3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</row>
    <row r="426" spans="3:45" x14ac:dyDescent="0.3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</row>
    <row r="427" spans="3:45" x14ac:dyDescent="0.3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</row>
    <row r="428" spans="3:45" x14ac:dyDescent="0.3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</row>
    <row r="429" spans="3:45" x14ac:dyDescent="0.3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</row>
    <row r="430" spans="3:45" x14ac:dyDescent="0.3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</row>
    <row r="431" spans="3:45" x14ac:dyDescent="0.3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</row>
    <row r="432" spans="3:45" x14ac:dyDescent="0.3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</row>
    <row r="433" spans="3:45" x14ac:dyDescent="0.3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</row>
    <row r="434" spans="3:45" x14ac:dyDescent="0.3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</row>
    <row r="435" spans="3:45" x14ac:dyDescent="0.3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</row>
    <row r="436" spans="3:45" x14ac:dyDescent="0.3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</row>
    <row r="437" spans="3:45" x14ac:dyDescent="0.3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</row>
    <row r="438" spans="3:45" x14ac:dyDescent="0.3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</row>
    <row r="439" spans="3:45" x14ac:dyDescent="0.3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</row>
    <row r="440" spans="3:45" x14ac:dyDescent="0.3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</row>
    <row r="441" spans="3:45" x14ac:dyDescent="0.3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</row>
    <row r="442" spans="3:45" x14ac:dyDescent="0.3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</row>
    <row r="443" spans="3:45" x14ac:dyDescent="0.3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</row>
    <row r="444" spans="3:45" x14ac:dyDescent="0.3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</row>
    <row r="445" spans="3:45" x14ac:dyDescent="0.3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</row>
    <row r="446" spans="3:45" x14ac:dyDescent="0.3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</row>
    <row r="447" spans="3:45" x14ac:dyDescent="0.3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</row>
    <row r="448" spans="3:45" x14ac:dyDescent="0.3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</row>
    <row r="449" spans="3:45" x14ac:dyDescent="0.3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</row>
    <row r="450" spans="3:45" x14ac:dyDescent="0.3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</row>
    <row r="451" spans="3:45" x14ac:dyDescent="0.3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</row>
    <row r="452" spans="3:45" x14ac:dyDescent="0.3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</row>
    <row r="453" spans="3:45" x14ac:dyDescent="0.3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</row>
    <row r="454" spans="3:45" x14ac:dyDescent="0.3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</row>
    <row r="455" spans="3:45" x14ac:dyDescent="0.3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</row>
    <row r="456" spans="3:45" x14ac:dyDescent="0.3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</row>
    <row r="457" spans="3:45" x14ac:dyDescent="0.3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</row>
    <row r="458" spans="3:45" x14ac:dyDescent="0.3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</row>
    <row r="459" spans="3:45" x14ac:dyDescent="0.3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</row>
    <row r="460" spans="3:45" x14ac:dyDescent="0.3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</row>
    <row r="461" spans="3:45" x14ac:dyDescent="0.3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</row>
    <row r="462" spans="3:45" x14ac:dyDescent="0.3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</row>
    <row r="463" spans="3:45" x14ac:dyDescent="0.3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</row>
    <row r="464" spans="3:45" x14ac:dyDescent="0.3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</row>
    <row r="465" spans="3:45" x14ac:dyDescent="0.3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</row>
    <row r="466" spans="3:45" x14ac:dyDescent="0.3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</row>
    <row r="467" spans="3:45" x14ac:dyDescent="0.3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</row>
    <row r="468" spans="3:45" x14ac:dyDescent="0.3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</row>
    <row r="469" spans="3:45" x14ac:dyDescent="0.3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</row>
    <row r="470" spans="3:45" x14ac:dyDescent="0.3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</row>
    <row r="471" spans="3:45" x14ac:dyDescent="0.3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</row>
    <row r="472" spans="3:45" x14ac:dyDescent="0.3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</row>
    <row r="473" spans="3:45" x14ac:dyDescent="0.3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</row>
    <row r="474" spans="3:45" x14ac:dyDescent="0.3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</row>
    <row r="475" spans="3:45" x14ac:dyDescent="0.3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</row>
    <row r="476" spans="3:45" x14ac:dyDescent="0.3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</row>
    <row r="477" spans="3:45" x14ac:dyDescent="0.3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</row>
    <row r="478" spans="3:45" x14ac:dyDescent="0.3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</row>
    <row r="479" spans="3:45" x14ac:dyDescent="0.3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</row>
    <row r="480" spans="3:45" x14ac:dyDescent="0.3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</row>
    <row r="481" spans="3:45" x14ac:dyDescent="0.3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</row>
    <row r="482" spans="3:45" x14ac:dyDescent="0.3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</row>
    <row r="483" spans="3:45" x14ac:dyDescent="0.3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</row>
    <row r="484" spans="3:45" x14ac:dyDescent="0.3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</row>
    <row r="485" spans="3:45" x14ac:dyDescent="0.3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</row>
    <row r="486" spans="3:45" x14ac:dyDescent="0.3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</row>
    <row r="487" spans="3:45" x14ac:dyDescent="0.3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</row>
    <row r="488" spans="3:45" x14ac:dyDescent="0.3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</row>
    <row r="489" spans="3:45" x14ac:dyDescent="0.3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</row>
    <row r="490" spans="3:45" x14ac:dyDescent="0.3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</row>
    <row r="491" spans="3:45" x14ac:dyDescent="0.3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</row>
    <row r="492" spans="3:45" x14ac:dyDescent="0.3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</row>
    <row r="493" spans="3:45" x14ac:dyDescent="0.3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</row>
    <row r="494" spans="3:45" x14ac:dyDescent="0.3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</row>
    <row r="495" spans="3:45" x14ac:dyDescent="0.3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</row>
    <row r="496" spans="3:45" x14ac:dyDescent="0.3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</row>
    <row r="497" spans="3:45" x14ac:dyDescent="0.3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</row>
    <row r="498" spans="3:45" x14ac:dyDescent="0.3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</row>
    <row r="499" spans="3:45" x14ac:dyDescent="0.3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</row>
    <row r="500" spans="3:45" x14ac:dyDescent="0.3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</row>
    <row r="501" spans="3:45" x14ac:dyDescent="0.3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</row>
    <row r="502" spans="3:45" x14ac:dyDescent="0.3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</row>
    <row r="503" spans="3:45" x14ac:dyDescent="0.3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</row>
    <row r="504" spans="3:45" x14ac:dyDescent="0.3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</row>
    <row r="505" spans="3:45" x14ac:dyDescent="0.3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</row>
    <row r="506" spans="3:45" x14ac:dyDescent="0.3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</row>
    <row r="507" spans="3:45" x14ac:dyDescent="0.3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</row>
    <row r="508" spans="3:45" x14ac:dyDescent="0.3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</row>
    <row r="509" spans="3:45" x14ac:dyDescent="0.3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</row>
    <row r="510" spans="3:45" x14ac:dyDescent="0.3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</row>
    <row r="511" spans="3:45" x14ac:dyDescent="0.3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</row>
    <row r="512" spans="3:45" x14ac:dyDescent="0.3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</row>
    <row r="513" spans="3:45" x14ac:dyDescent="0.3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</row>
    <row r="514" spans="3:45" x14ac:dyDescent="0.3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</row>
    <row r="515" spans="3:45" x14ac:dyDescent="0.3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</row>
    <row r="516" spans="3:45" x14ac:dyDescent="0.3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</row>
    <row r="517" spans="3:45" x14ac:dyDescent="0.3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</row>
    <row r="518" spans="3:45" x14ac:dyDescent="0.3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</row>
    <row r="519" spans="3:45" x14ac:dyDescent="0.3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</row>
    <row r="520" spans="3:45" x14ac:dyDescent="0.3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</row>
    <row r="521" spans="3:45" x14ac:dyDescent="0.3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</row>
    <row r="522" spans="3:45" x14ac:dyDescent="0.3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</row>
    <row r="523" spans="3:45" x14ac:dyDescent="0.3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</row>
    <row r="524" spans="3:45" x14ac:dyDescent="0.3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</row>
    <row r="525" spans="3:45" x14ac:dyDescent="0.3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</row>
    <row r="526" spans="3:45" x14ac:dyDescent="0.3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</row>
    <row r="527" spans="3:45" x14ac:dyDescent="0.3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</row>
    <row r="528" spans="3:45" x14ac:dyDescent="0.3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</row>
    <row r="529" spans="3:45" x14ac:dyDescent="0.3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</row>
    <row r="530" spans="3:45" x14ac:dyDescent="0.3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</row>
    <row r="531" spans="3:45" x14ac:dyDescent="0.3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</row>
    <row r="532" spans="3:45" x14ac:dyDescent="0.3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</row>
    <row r="533" spans="3:45" x14ac:dyDescent="0.3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</row>
    <row r="534" spans="3:45" x14ac:dyDescent="0.3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</row>
    <row r="535" spans="3:45" x14ac:dyDescent="0.3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</row>
    <row r="536" spans="3:45" x14ac:dyDescent="0.3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</row>
    <row r="537" spans="3:45" x14ac:dyDescent="0.3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</row>
    <row r="538" spans="3:45" x14ac:dyDescent="0.3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</row>
    <row r="539" spans="3:45" x14ac:dyDescent="0.3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</row>
    <row r="540" spans="3:45" x14ac:dyDescent="0.3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</row>
    <row r="541" spans="3:45" x14ac:dyDescent="0.3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</row>
    <row r="542" spans="3:45" x14ac:dyDescent="0.3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</row>
    <row r="543" spans="3:45" x14ac:dyDescent="0.3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</row>
    <row r="544" spans="3:45" x14ac:dyDescent="0.3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</row>
    <row r="545" spans="3:45" x14ac:dyDescent="0.3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</row>
    <row r="546" spans="3:45" x14ac:dyDescent="0.3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</row>
    <row r="547" spans="3:45" x14ac:dyDescent="0.3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</row>
    <row r="548" spans="3:45" x14ac:dyDescent="0.3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</row>
    <row r="549" spans="3:45" x14ac:dyDescent="0.3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</row>
    <row r="550" spans="3:45" x14ac:dyDescent="0.3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</row>
    <row r="551" spans="3:45" x14ac:dyDescent="0.3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</row>
    <row r="552" spans="3:45" x14ac:dyDescent="0.3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</row>
    <row r="553" spans="3:45" x14ac:dyDescent="0.3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</row>
    <row r="554" spans="3:45" x14ac:dyDescent="0.3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</row>
    <row r="555" spans="3:45" x14ac:dyDescent="0.3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</row>
    <row r="556" spans="3:45" x14ac:dyDescent="0.3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</row>
    <row r="557" spans="3:45" x14ac:dyDescent="0.3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</row>
    <row r="558" spans="3:45" x14ac:dyDescent="0.3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</row>
    <row r="559" spans="3:45" x14ac:dyDescent="0.3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</row>
    <row r="560" spans="3:45" x14ac:dyDescent="0.3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</row>
    <row r="561" spans="3:45" x14ac:dyDescent="0.3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</row>
    <row r="562" spans="3:45" x14ac:dyDescent="0.3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</row>
    <row r="563" spans="3:45" x14ac:dyDescent="0.3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</row>
    <row r="564" spans="3:45" x14ac:dyDescent="0.3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</row>
    <row r="565" spans="3:45" x14ac:dyDescent="0.3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</row>
    <row r="566" spans="3:45" x14ac:dyDescent="0.3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</row>
    <row r="567" spans="3:45" x14ac:dyDescent="0.3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</row>
    <row r="568" spans="3:45" x14ac:dyDescent="0.3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</row>
    <row r="569" spans="3:45" x14ac:dyDescent="0.3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</row>
    <row r="570" spans="3:45" x14ac:dyDescent="0.3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</row>
    <row r="571" spans="3:45" x14ac:dyDescent="0.3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</row>
    <row r="572" spans="3:45" x14ac:dyDescent="0.3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</row>
    <row r="573" spans="3:45" x14ac:dyDescent="0.3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</row>
    <row r="574" spans="3:45" x14ac:dyDescent="0.3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</row>
    <row r="575" spans="3:45" x14ac:dyDescent="0.3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</row>
    <row r="576" spans="3:45" x14ac:dyDescent="0.3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</row>
    <row r="577" spans="3:45" x14ac:dyDescent="0.3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</row>
    <row r="578" spans="3:45" x14ac:dyDescent="0.3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</row>
    <row r="579" spans="3:45" x14ac:dyDescent="0.3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</row>
    <row r="580" spans="3:45" x14ac:dyDescent="0.3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</row>
    <row r="581" spans="3:45" x14ac:dyDescent="0.3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</row>
    <row r="582" spans="3:45" x14ac:dyDescent="0.3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</row>
    <row r="583" spans="3:45" x14ac:dyDescent="0.3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</row>
    <row r="584" spans="3:45" x14ac:dyDescent="0.3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</row>
    <row r="585" spans="3:45" x14ac:dyDescent="0.3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</row>
    <row r="586" spans="3:45" x14ac:dyDescent="0.3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</row>
    <row r="587" spans="3:45" x14ac:dyDescent="0.3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</row>
    <row r="588" spans="3:45" x14ac:dyDescent="0.3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</row>
    <row r="589" spans="3:45" x14ac:dyDescent="0.3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</row>
    <row r="590" spans="3:45" x14ac:dyDescent="0.3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</row>
    <row r="591" spans="3:45" x14ac:dyDescent="0.3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</row>
    <row r="592" spans="3:45" x14ac:dyDescent="0.3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</row>
    <row r="593" spans="3:45" x14ac:dyDescent="0.3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</row>
    <row r="594" spans="3:45" x14ac:dyDescent="0.3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</row>
    <row r="595" spans="3:45" x14ac:dyDescent="0.3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</row>
    <row r="596" spans="3:45" x14ac:dyDescent="0.3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</row>
    <row r="597" spans="3:45" x14ac:dyDescent="0.3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</row>
    <row r="598" spans="3:45" x14ac:dyDescent="0.3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</row>
    <row r="599" spans="3:45" x14ac:dyDescent="0.3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</row>
    <row r="600" spans="3:45" x14ac:dyDescent="0.3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</row>
    <row r="601" spans="3:45" x14ac:dyDescent="0.3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</row>
    <row r="602" spans="3:45" x14ac:dyDescent="0.3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</row>
    <row r="603" spans="3:45" x14ac:dyDescent="0.3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</row>
    <row r="604" spans="3:45" x14ac:dyDescent="0.3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</row>
    <row r="605" spans="3:45" x14ac:dyDescent="0.3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</row>
    <row r="606" spans="3:45" x14ac:dyDescent="0.3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</row>
    <row r="607" spans="3:45" x14ac:dyDescent="0.3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</row>
    <row r="608" spans="3:45" x14ac:dyDescent="0.3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</row>
    <row r="609" spans="3:45" x14ac:dyDescent="0.3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</row>
    <row r="610" spans="3:45" x14ac:dyDescent="0.3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</row>
    <row r="611" spans="3:45" x14ac:dyDescent="0.3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</row>
    <row r="612" spans="3:45" x14ac:dyDescent="0.3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</row>
    <row r="613" spans="3:45" x14ac:dyDescent="0.3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</row>
    <row r="614" spans="3:45" x14ac:dyDescent="0.3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</row>
    <row r="615" spans="3:45" x14ac:dyDescent="0.3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</row>
    <row r="616" spans="3:45" x14ac:dyDescent="0.3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</row>
    <row r="617" spans="3:45" x14ac:dyDescent="0.3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</row>
    <row r="618" spans="3:45" x14ac:dyDescent="0.3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</row>
    <row r="619" spans="3:45" x14ac:dyDescent="0.3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</row>
    <row r="620" spans="3:45" x14ac:dyDescent="0.3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</row>
    <row r="621" spans="3:45" x14ac:dyDescent="0.3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</row>
    <row r="622" spans="3:45" x14ac:dyDescent="0.3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</row>
    <row r="623" spans="3:45" x14ac:dyDescent="0.3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</row>
    <row r="624" spans="3:45" x14ac:dyDescent="0.3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</row>
    <row r="625" spans="3:45" x14ac:dyDescent="0.3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</row>
    <row r="626" spans="3:45" x14ac:dyDescent="0.3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</row>
    <row r="627" spans="3:45" x14ac:dyDescent="0.3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</row>
    <row r="628" spans="3:45" x14ac:dyDescent="0.3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</row>
    <row r="629" spans="3:45" x14ac:dyDescent="0.3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</row>
    <row r="630" spans="3:45" x14ac:dyDescent="0.3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</row>
    <row r="631" spans="3:45" x14ac:dyDescent="0.3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</row>
    <row r="632" spans="3:45" x14ac:dyDescent="0.3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</row>
    <row r="633" spans="3:45" x14ac:dyDescent="0.3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</row>
    <row r="634" spans="3:45" x14ac:dyDescent="0.3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</row>
    <row r="635" spans="3:45" x14ac:dyDescent="0.3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</row>
    <row r="636" spans="3:45" x14ac:dyDescent="0.3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</row>
    <row r="637" spans="3:45" x14ac:dyDescent="0.3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</row>
    <row r="638" spans="3:45" x14ac:dyDescent="0.3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</row>
    <row r="639" spans="3:45" x14ac:dyDescent="0.3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</row>
    <row r="640" spans="3:45" x14ac:dyDescent="0.3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</row>
    <row r="641" spans="3:45" x14ac:dyDescent="0.3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</row>
    <row r="642" spans="3:45" x14ac:dyDescent="0.3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</row>
    <row r="643" spans="3:45" x14ac:dyDescent="0.3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</row>
    <row r="644" spans="3:45" x14ac:dyDescent="0.3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</row>
    <row r="645" spans="3:45" x14ac:dyDescent="0.3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</row>
    <row r="646" spans="3:45" x14ac:dyDescent="0.3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</row>
    <row r="647" spans="3:45" x14ac:dyDescent="0.3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</row>
    <row r="648" spans="3:45" x14ac:dyDescent="0.3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</row>
    <row r="649" spans="3:45" x14ac:dyDescent="0.3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</row>
    <row r="650" spans="3:45" x14ac:dyDescent="0.3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</row>
    <row r="651" spans="3:45" x14ac:dyDescent="0.3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</row>
    <row r="652" spans="3:45" x14ac:dyDescent="0.3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</row>
    <row r="653" spans="3:45" x14ac:dyDescent="0.3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</row>
    <row r="654" spans="3:45" x14ac:dyDescent="0.3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</row>
    <row r="655" spans="3:45" x14ac:dyDescent="0.3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</row>
    <row r="656" spans="3:45" x14ac:dyDescent="0.3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</row>
    <row r="657" spans="3:45" x14ac:dyDescent="0.3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</row>
    <row r="658" spans="3:45" x14ac:dyDescent="0.3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</row>
    <row r="659" spans="3:45" x14ac:dyDescent="0.3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</row>
    <row r="660" spans="3:45" x14ac:dyDescent="0.3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</row>
    <row r="661" spans="3:45" x14ac:dyDescent="0.3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</row>
    <row r="662" spans="3:45" x14ac:dyDescent="0.3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</row>
    <row r="663" spans="3:45" x14ac:dyDescent="0.3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</row>
    <row r="664" spans="3:45" x14ac:dyDescent="0.3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</row>
    <row r="665" spans="3:45" x14ac:dyDescent="0.3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</row>
    <row r="666" spans="3:45" x14ac:dyDescent="0.3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</row>
    <row r="667" spans="3:45" x14ac:dyDescent="0.3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</row>
    <row r="668" spans="3:45" x14ac:dyDescent="0.3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</row>
    <row r="669" spans="3:45" x14ac:dyDescent="0.3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</row>
    <row r="670" spans="3:45" x14ac:dyDescent="0.3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</row>
    <row r="671" spans="3:45" x14ac:dyDescent="0.3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</row>
    <row r="672" spans="3:45" x14ac:dyDescent="0.3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</row>
    <row r="673" spans="3:45" x14ac:dyDescent="0.3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</row>
    <row r="674" spans="3:45" x14ac:dyDescent="0.3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</row>
    <row r="675" spans="3:45" x14ac:dyDescent="0.3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</row>
    <row r="676" spans="3:45" x14ac:dyDescent="0.3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</row>
    <row r="677" spans="3:45" x14ac:dyDescent="0.3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</row>
    <row r="678" spans="3:45" x14ac:dyDescent="0.3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</row>
    <row r="679" spans="3:45" x14ac:dyDescent="0.3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</row>
    <row r="680" spans="3:45" x14ac:dyDescent="0.3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</row>
    <row r="681" spans="3:45" x14ac:dyDescent="0.3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</row>
    <row r="682" spans="3:45" x14ac:dyDescent="0.3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</row>
    <row r="683" spans="3:45" x14ac:dyDescent="0.3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</row>
    <row r="684" spans="3:45" x14ac:dyDescent="0.3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</row>
    <row r="685" spans="3:45" x14ac:dyDescent="0.3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</row>
    <row r="686" spans="3:45" x14ac:dyDescent="0.3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</row>
    <row r="687" spans="3:45" x14ac:dyDescent="0.3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</row>
    <row r="688" spans="3:45" x14ac:dyDescent="0.3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</row>
    <row r="689" spans="3:45" x14ac:dyDescent="0.3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</row>
    <row r="690" spans="3:45" x14ac:dyDescent="0.3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</row>
    <row r="691" spans="3:45" x14ac:dyDescent="0.3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</row>
    <row r="692" spans="3:45" x14ac:dyDescent="0.3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</row>
    <row r="693" spans="3:45" x14ac:dyDescent="0.3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</row>
    <row r="694" spans="3:45" x14ac:dyDescent="0.3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</row>
    <row r="695" spans="3:45" x14ac:dyDescent="0.3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</row>
    <row r="696" spans="3:45" x14ac:dyDescent="0.3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</row>
    <row r="697" spans="3:45" x14ac:dyDescent="0.3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</row>
    <row r="698" spans="3:45" x14ac:dyDescent="0.3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</row>
    <row r="699" spans="3:45" x14ac:dyDescent="0.3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</row>
    <row r="700" spans="3:45" x14ac:dyDescent="0.3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</row>
    <row r="701" spans="3:45" x14ac:dyDescent="0.3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</row>
    <row r="702" spans="3:45" x14ac:dyDescent="0.3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</row>
    <row r="703" spans="3:45" x14ac:dyDescent="0.3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</row>
    <row r="704" spans="3:45" x14ac:dyDescent="0.3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</row>
    <row r="705" spans="3:45" x14ac:dyDescent="0.3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</row>
    <row r="706" spans="3:45" x14ac:dyDescent="0.3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</row>
    <row r="707" spans="3:45" x14ac:dyDescent="0.3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</row>
    <row r="708" spans="3:45" x14ac:dyDescent="0.3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</row>
    <row r="709" spans="3:45" x14ac:dyDescent="0.3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</row>
    <row r="710" spans="3:45" x14ac:dyDescent="0.3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</row>
    <row r="711" spans="3:45" x14ac:dyDescent="0.3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</row>
    <row r="712" spans="3:45" x14ac:dyDescent="0.3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</row>
    <row r="713" spans="3:45" x14ac:dyDescent="0.3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</row>
    <row r="714" spans="3:45" x14ac:dyDescent="0.3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</row>
    <row r="715" spans="3:45" x14ac:dyDescent="0.3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</row>
    <row r="716" spans="3:45" x14ac:dyDescent="0.3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</row>
    <row r="717" spans="3:45" x14ac:dyDescent="0.3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</row>
    <row r="718" spans="3:45" x14ac:dyDescent="0.3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</row>
    <row r="719" spans="3:45" x14ac:dyDescent="0.3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</row>
    <row r="720" spans="3:45" x14ac:dyDescent="0.3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</row>
    <row r="721" spans="3:45" x14ac:dyDescent="0.3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</row>
    <row r="722" spans="3:45" x14ac:dyDescent="0.3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</row>
    <row r="723" spans="3:45" x14ac:dyDescent="0.3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</row>
    <row r="724" spans="3:45" x14ac:dyDescent="0.3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</row>
    <row r="725" spans="3:45" x14ac:dyDescent="0.3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</row>
    <row r="726" spans="3:45" x14ac:dyDescent="0.3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</row>
    <row r="727" spans="3:45" x14ac:dyDescent="0.3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</row>
    <row r="728" spans="3:45" x14ac:dyDescent="0.3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</row>
    <row r="729" spans="3:45" x14ac:dyDescent="0.3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</row>
    <row r="730" spans="3:45" x14ac:dyDescent="0.3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</row>
    <row r="731" spans="3:45" x14ac:dyDescent="0.3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</row>
    <row r="732" spans="3:45" x14ac:dyDescent="0.3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</row>
    <row r="733" spans="3:45" x14ac:dyDescent="0.3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</row>
    <row r="734" spans="3:45" x14ac:dyDescent="0.3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</row>
    <row r="735" spans="3:45" x14ac:dyDescent="0.3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</row>
    <row r="736" spans="3:45" x14ac:dyDescent="0.3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</row>
    <row r="737" spans="3:45" x14ac:dyDescent="0.3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</row>
    <row r="738" spans="3:45" x14ac:dyDescent="0.3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</row>
    <row r="739" spans="3:45" x14ac:dyDescent="0.3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</row>
    <row r="740" spans="3:45" x14ac:dyDescent="0.3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</row>
    <row r="741" spans="3:45" x14ac:dyDescent="0.3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</row>
    <row r="742" spans="3:45" x14ac:dyDescent="0.3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</row>
    <row r="743" spans="3:45" x14ac:dyDescent="0.3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</row>
    <row r="744" spans="3:45" x14ac:dyDescent="0.3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</row>
    <row r="745" spans="3:45" x14ac:dyDescent="0.3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</row>
    <row r="746" spans="3:45" x14ac:dyDescent="0.3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</row>
    <row r="747" spans="3:45" x14ac:dyDescent="0.3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</row>
    <row r="748" spans="3:45" x14ac:dyDescent="0.3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</row>
    <row r="749" spans="3:45" x14ac:dyDescent="0.3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</row>
    <row r="750" spans="3:45" x14ac:dyDescent="0.3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</row>
    <row r="751" spans="3:45" x14ac:dyDescent="0.3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</row>
    <row r="752" spans="3:45" x14ac:dyDescent="0.3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</row>
    <row r="753" spans="3:45" x14ac:dyDescent="0.3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</row>
    <row r="754" spans="3:45" x14ac:dyDescent="0.3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</row>
    <row r="755" spans="3:45" x14ac:dyDescent="0.3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</row>
    <row r="756" spans="3:45" x14ac:dyDescent="0.3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</row>
    <row r="757" spans="3:45" x14ac:dyDescent="0.3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</row>
    <row r="758" spans="3:45" x14ac:dyDescent="0.3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</row>
    <row r="759" spans="3:45" x14ac:dyDescent="0.3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</row>
    <row r="760" spans="3:45" x14ac:dyDescent="0.3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</row>
    <row r="761" spans="3:45" x14ac:dyDescent="0.3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</row>
    <row r="762" spans="3:45" x14ac:dyDescent="0.3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</row>
    <row r="763" spans="3:45" x14ac:dyDescent="0.3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</row>
    <row r="764" spans="3:45" x14ac:dyDescent="0.3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</row>
    <row r="765" spans="3:45" x14ac:dyDescent="0.3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</row>
    <row r="766" spans="3:45" x14ac:dyDescent="0.3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</row>
    <row r="767" spans="3:45" x14ac:dyDescent="0.3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</row>
    <row r="768" spans="3:45" x14ac:dyDescent="0.3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</row>
    <row r="769" spans="3:45" x14ac:dyDescent="0.3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</row>
    <row r="770" spans="3:45" x14ac:dyDescent="0.3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</row>
    <row r="771" spans="3:45" x14ac:dyDescent="0.3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</row>
    <row r="772" spans="3:45" x14ac:dyDescent="0.3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</row>
    <row r="773" spans="3:45" x14ac:dyDescent="0.3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</row>
    <row r="774" spans="3:45" x14ac:dyDescent="0.3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</row>
    <row r="775" spans="3:45" x14ac:dyDescent="0.3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</row>
    <row r="776" spans="3:45" x14ac:dyDescent="0.3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</row>
    <row r="777" spans="3:45" x14ac:dyDescent="0.3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</row>
    <row r="778" spans="3:45" x14ac:dyDescent="0.3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</row>
    <row r="779" spans="3:45" x14ac:dyDescent="0.3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</row>
    <row r="780" spans="3:45" x14ac:dyDescent="0.3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</row>
    <row r="781" spans="3:45" x14ac:dyDescent="0.3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</row>
    <row r="782" spans="3:45" x14ac:dyDescent="0.3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</row>
    <row r="783" spans="3:45" x14ac:dyDescent="0.3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</row>
    <row r="784" spans="3:45" x14ac:dyDescent="0.3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</row>
    <row r="785" spans="3:45" x14ac:dyDescent="0.3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</row>
    <row r="786" spans="3:45" x14ac:dyDescent="0.3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</row>
    <row r="787" spans="3:45" x14ac:dyDescent="0.3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</row>
    <row r="788" spans="3:45" x14ac:dyDescent="0.3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</row>
    <row r="789" spans="3:45" x14ac:dyDescent="0.3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</row>
    <row r="790" spans="3:45" x14ac:dyDescent="0.3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</row>
    <row r="791" spans="3:45" x14ac:dyDescent="0.3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</row>
    <row r="792" spans="3:45" x14ac:dyDescent="0.3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</row>
    <row r="793" spans="3:45" x14ac:dyDescent="0.3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</row>
    <row r="794" spans="3:45" x14ac:dyDescent="0.3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</row>
    <row r="795" spans="3:45" x14ac:dyDescent="0.3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</row>
    <row r="796" spans="3:45" x14ac:dyDescent="0.3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</row>
    <row r="797" spans="3:45" x14ac:dyDescent="0.3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</row>
    <row r="798" spans="3:45" x14ac:dyDescent="0.3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</row>
    <row r="799" spans="3:45" x14ac:dyDescent="0.3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</row>
    <row r="800" spans="3:45" x14ac:dyDescent="0.3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</row>
    <row r="801" spans="3:45" x14ac:dyDescent="0.3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</row>
    <row r="802" spans="3:45" x14ac:dyDescent="0.3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</row>
    <row r="803" spans="3:45" x14ac:dyDescent="0.3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</row>
    <row r="804" spans="3:45" x14ac:dyDescent="0.3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</row>
    <row r="805" spans="3:45" x14ac:dyDescent="0.3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</row>
    <row r="806" spans="3:45" x14ac:dyDescent="0.3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</row>
    <row r="807" spans="3:45" x14ac:dyDescent="0.3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</row>
    <row r="808" spans="3:45" x14ac:dyDescent="0.3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</row>
    <row r="809" spans="3:45" x14ac:dyDescent="0.3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</row>
    <row r="810" spans="3:45" x14ac:dyDescent="0.3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</row>
    <row r="811" spans="3:45" x14ac:dyDescent="0.3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</row>
    <row r="812" spans="3:45" x14ac:dyDescent="0.3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</row>
    <row r="813" spans="3:45" x14ac:dyDescent="0.3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</row>
    <row r="814" spans="3:45" x14ac:dyDescent="0.3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</row>
    <row r="815" spans="3:45" x14ac:dyDescent="0.3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</row>
    <row r="816" spans="3:45" x14ac:dyDescent="0.3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</row>
    <row r="817" spans="3:45" x14ac:dyDescent="0.3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</row>
    <row r="818" spans="3:45" x14ac:dyDescent="0.3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</row>
    <row r="819" spans="3:45" x14ac:dyDescent="0.3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</row>
    <row r="820" spans="3:45" x14ac:dyDescent="0.3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</row>
    <row r="821" spans="3:45" x14ac:dyDescent="0.3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</row>
    <row r="822" spans="3:45" x14ac:dyDescent="0.3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</row>
    <row r="823" spans="3:45" x14ac:dyDescent="0.3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</row>
    <row r="824" spans="3:45" x14ac:dyDescent="0.3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</row>
    <row r="825" spans="3:45" x14ac:dyDescent="0.3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</row>
    <row r="826" spans="3:45" x14ac:dyDescent="0.3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</row>
    <row r="827" spans="3:45" x14ac:dyDescent="0.3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</row>
    <row r="828" spans="3:45" x14ac:dyDescent="0.3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</row>
    <row r="829" spans="3:45" x14ac:dyDescent="0.3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</row>
    <row r="830" spans="3:45" x14ac:dyDescent="0.3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</row>
    <row r="831" spans="3:45" x14ac:dyDescent="0.3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</row>
    <row r="832" spans="3:45" x14ac:dyDescent="0.3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</row>
    <row r="833" spans="3:45" x14ac:dyDescent="0.3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</row>
    <row r="834" spans="3:45" x14ac:dyDescent="0.3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</row>
    <row r="835" spans="3:45" x14ac:dyDescent="0.3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</row>
    <row r="836" spans="3:45" x14ac:dyDescent="0.3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</row>
    <row r="837" spans="3:45" x14ac:dyDescent="0.3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</row>
    <row r="838" spans="3:45" x14ac:dyDescent="0.3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</row>
    <row r="839" spans="3:45" x14ac:dyDescent="0.3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</row>
    <row r="840" spans="3:45" x14ac:dyDescent="0.3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</row>
    <row r="841" spans="3:45" x14ac:dyDescent="0.3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</row>
    <row r="842" spans="3:45" x14ac:dyDescent="0.3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</row>
    <row r="843" spans="3:45" x14ac:dyDescent="0.3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</row>
    <row r="844" spans="3:45" x14ac:dyDescent="0.3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</row>
    <row r="845" spans="3:45" x14ac:dyDescent="0.3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</row>
    <row r="846" spans="3:45" x14ac:dyDescent="0.3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</row>
    <row r="847" spans="3:45" x14ac:dyDescent="0.3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</row>
    <row r="848" spans="3:45" x14ac:dyDescent="0.3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</row>
    <row r="849" spans="3:45" x14ac:dyDescent="0.3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</row>
    <row r="850" spans="3:45" x14ac:dyDescent="0.3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</row>
    <row r="851" spans="3:45" x14ac:dyDescent="0.3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</row>
    <row r="852" spans="3:45" x14ac:dyDescent="0.3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</row>
    <row r="853" spans="3:45" x14ac:dyDescent="0.3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</row>
    <row r="854" spans="3:45" x14ac:dyDescent="0.3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</row>
    <row r="855" spans="3:45" x14ac:dyDescent="0.3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</row>
    <row r="856" spans="3:45" x14ac:dyDescent="0.3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</row>
    <row r="857" spans="3:45" x14ac:dyDescent="0.3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</row>
    <row r="858" spans="3:45" x14ac:dyDescent="0.3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</row>
    <row r="859" spans="3:45" x14ac:dyDescent="0.3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</row>
    <row r="860" spans="3:45" x14ac:dyDescent="0.3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</row>
    <row r="861" spans="3:45" x14ac:dyDescent="0.3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</row>
    <row r="862" spans="3:45" x14ac:dyDescent="0.3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</row>
    <row r="863" spans="3:45" x14ac:dyDescent="0.3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</row>
    <row r="864" spans="3:45" x14ac:dyDescent="0.3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</row>
    <row r="865" spans="3:45" x14ac:dyDescent="0.3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</row>
    <row r="866" spans="3:45" x14ac:dyDescent="0.3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</row>
    <row r="867" spans="3:45" x14ac:dyDescent="0.3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</row>
    <row r="868" spans="3:45" x14ac:dyDescent="0.3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</row>
    <row r="869" spans="3:45" x14ac:dyDescent="0.3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</row>
    <row r="870" spans="3:45" x14ac:dyDescent="0.3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</row>
    <row r="871" spans="3:45" x14ac:dyDescent="0.3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</row>
    <row r="872" spans="3:45" x14ac:dyDescent="0.3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</row>
    <row r="873" spans="3:45" x14ac:dyDescent="0.3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</row>
    <row r="874" spans="3:45" x14ac:dyDescent="0.3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</row>
    <row r="875" spans="3:45" x14ac:dyDescent="0.3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</row>
    <row r="876" spans="3:45" x14ac:dyDescent="0.3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</row>
    <row r="877" spans="3:45" x14ac:dyDescent="0.3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</row>
    <row r="878" spans="3:45" x14ac:dyDescent="0.3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</row>
    <row r="879" spans="3:45" x14ac:dyDescent="0.3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</row>
    <row r="880" spans="3:45" x14ac:dyDescent="0.3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</row>
    <row r="881" spans="3:45" x14ac:dyDescent="0.3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</row>
    <row r="882" spans="3:45" x14ac:dyDescent="0.3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</row>
    <row r="883" spans="3:45" x14ac:dyDescent="0.3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</row>
    <row r="884" spans="3:45" x14ac:dyDescent="0.3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</row>
    <row r="885" spans="3:45" x14ac:dyDescent="0.3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</row>
    <row r="886" spans="3:45" x14ac:dyDescent="0.3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</row>
    <row r="887" spans="3:45" x14ac:dyDescent="0.3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</row>
    <row r="888" spans="3:45" x14ac:dyDescent="0.3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</row>
    <row r="889" spans="3:45" x14ac:dyDescent="0.3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</row>
    <row r="890" spans="3:45" x14ac:dyDescent="0.3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</row>
    <row r="891" spans="3:45" x14ac:dyDescent="0.3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</row>
    <row r="892" spans="3:45" x14ac:dyDescent="0.3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</row>
    <row r="893" spans="3:45" x14ac:dyDescent="0.3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</row>
    <row r="894" spans="3:45" x14ac:dyDescent="0.3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</row>
    <row r="895" spans="3:45" x14ac:dyDescent="0.3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</row>
    <row r="896" spans="3:45" x14ac:dyDescent="0.3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</row>
    <row r="897" spans="3:45" x14ac:dyDescent="0.3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</row>
    <row r="898" spans="3:45" x14ac:dyDescent="0.3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</row>
    <row r="899" spans="3:45" x14ac:dyDescent="0.3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</row>
    <row r="900" spans="3:45" x14ac:dyDescent="0.3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</row>
    <row r="901" spans="3:45" x14ac:dyDescent="0.3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</row>
    <row r="902" spans="3:45" x14ac:dyDescent="0.3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</row>
    <row r="903" spans="3:45" x14ac:dyDescent="0.3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</row>
    <row r="904" spans="3:45" x14ac:dyDescent="0.3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</row>
    <row r="905" spans="3:45" x14ac:dyDescent="0.3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</row>
    <row r="906" spans="3:45" x14ac:dyDescent="0.3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</row>
    <row r="907" spans="3:45" x14ac:dyDescent="0.3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</row>
    <row r="908" spans="3:45" x14ac:dyDescent="0.3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</row>
    <row r="909" spans="3:45" x14ac:dyDescent="0.3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</row>
    <row r="910" spans="3:45" x14ac:dyDescent="0.3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</row>
    <row r="911" spans="3:45" x14ac:dyDescent="0.3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</row>
    <row r="912" spans="3:45" x14ac:dyDescent="0.3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</row>
    <row r="913" spans="3:45" x14ac:dyDescent="0.3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</row>
    <row r="914" spans="3:45" x14ac:dyDescent="0.3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</row>
    <row r="915" spans="3:45" x14ac:dyDescent="0.3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</row>
    <row r="916" spans="3:45" x14ac:dyDescent="0.3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</row>
    <row r="917" spans="3:45" x14ac:dyDescent="0.3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</row>
    <row r="918" spans="3:45" x14ac:dyDescent="0.3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</row>
    <row r="919" spans="3:45" x14ac:dyDescent="0.3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</row>
    <row r="920" spans="3:45" x14ac:dyDescent="0.3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</row>
    <row r="921" spans="3:45" x14ac:dyDescent="0.3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</row>
    <row r="922" spans="3:45" x14ac:dyDescent="0.3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</row>
    <row r="923" spans="3:45" x14ac:dyDescent="0.3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</row>
    <row r="924" spans="3:45" x14ac:dyDescent="0.3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</row>
    <row r="925" spans="3:45" x14ac:dyDescent="0.3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</row>
    <row r="926" spans="3:45" x14ac:dyDescent="0.3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</row>
    <row r="927" spans="3:45" x14ac:dyDescent="0.3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</row>
    <row r="928" spans="3:45" x14ac:dyDescent="0.3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</row>
    <row r="929" spans="3:45" x14ac:dyDescent="0.3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</row>
    <row r="930" spans="3:45" x14ac:dyDescent="0.3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</row>
    <row r="931" spans="3:45" x14ac:dyDescent="0.3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</row>
    <row r="932" spans="3:45" x14ac:dyDescent="0.3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</row>
    <row r="933" spans="3:45" x14ac:dyDescent="0.3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</row>
    <row r="934" spans="3:45" x14ac:dyDescent="0.3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</row>
    <row r="935" spans="3:45" x14ac:dyDescent="0.3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</row>
    <row r="936" spans="3:45" x14ac:dyDescent="0.3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</row>
    <row r="937" spans="3:45" x14ac:dyDescent="0.3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</row>
    <row r="938" spans="3:45" x14ac:dyDescent="0.3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</row>
    <row r="939" spans="3:45" x14ac:dyDescent="0.3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</row>
    <row r="940" spans="3:45" x14ac:dyDescent="0.3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</row>
    <row r="941" spans="3:45" x14ac:dyDescent="0.3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</row>
    <row r="942" spans="3:45" x14ac:dyDescent="0.3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</row>
    <row r="943" spans="3:45" x14ac:dyDescent="0.3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</row>
    <row r="944" spans="3:45" x14ac:dyDescent="0.3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</row>
    <row r="945" spans="3:45" x14ac:dyDescent="0.3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</row>
    <row r="946" spans="3:45" x14ac:dyDescent="0.3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</row>
    <row r="947" spans="3:45" x14ac:dyDescent="0.3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</row>
    <row r="948" spans="3:45" x14ac:dyDescent="0.3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</row>
    <row r="949" spans="3:45" x14ac:dyDescent="0.3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</row>
    <row r="950" spans="3:45" x14ac:dyDescent="0.3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</row>
    <row r="951" spans="3:45" x14ac:dyDescent="0.3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</row>
    <row r="952" spans="3:45" x14ac:dyDescent="0.3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</row>
    <row r="953" spans="3:45" x14ac:dyDescent="0.3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</row>
    <row r="954" spans="3:45" x14ac:dyDescent="0.3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</row>
    <row r="955" spans="3:45" x14ac:dyDescent="0.3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</row>
    <row r="956" spans="3:45" x14ac:dyDescent="0.3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</row>
    <row r="957" spans="3:45" x14ac:dyDescent="0.3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</row>
    <row r="958" spans="3:45" x14ac:dyDescent="0.3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</row>
    <row r="959" spans="3:45" x14ac:dyDescent="0.3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</row>
    <row r="960" spans="3:45" x14ac:dyDescent="0.3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</row>
    <row r="961" spans="3:45" x14ac:dyDescent="0.3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</row>
    <row r="962" spans="3:45" x14ac:dyDescent="0.3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</row>
    <row r="963" spans="3:45" x14ac:dyDescent="0.3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</row>
    <row r="964" spans="3:45" x14ac:dyDescent="0.3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</row>
    <row r="965" spans="3:45" x14ac:dyDescent="0.3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</row>
    <row r="966" spans="3:45" x14ac:dyDescent="0.3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</row>
    <row r="967" spans="3:45" x14ac:dyDescent="0.3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</row>
    <row r="968" spans="3:45" x14ac:dyDescent="0.3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</row>
    <row r="969" spans="3:45" x14ac:dyDescent="0.3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</row>
    <row r="970" spans="3:45" x14ac:dyDescent="0.3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</row>
    <row r="971" spans="3:45" x14ac:dyDescent="0.3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</row>
    <row r="972" spans="3:45" x14ac:dyDescent="0.3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</row>
    <row r="973" spans="3:45" x14ac:dyDescent="0.3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</row>
    <row r="974" spans="3:45" x14ac:dyDescent="0.3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</row>
    <row r="975" spans="3:45" x14ac:dyDescent="0.3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</row>
    <row r="976" spans="3:45" x14ac:dyDescent="0.3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</row>
    <row r="977" spans="3:45" x14ac:dyDescent="0.3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</row>
    <row r="978" spans="3:45" x14ac:dyDescent="0.3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</row>
    <row r="979" spans="3:45" x14ac:dyDescent="0.3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</row>
    <row r="980" spans="3:45" x14ac:dyDescent="0.3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</row>
    <row r="981" spans="3:45" x14ac:dyDescent="0.3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</row>
    <row r="982" spans="3:45" x14ac:dyDescent="0.3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</row>
    <row r="983" spans="3:45" x14ac:dyDescent="0.3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</row>
    <row r="984" spans="3:45" x14ac:dyDescent="0.3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</row>
    <row r="985" spans="3:45" x14ac:dyDescent="0.3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</row>
    <row r="986" spans="3:45" x14ac:dyDescent="0.3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</row>
    <row r="987" spans="3:45" x14ac:dyDescent="0.3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</row>
    <row r="988" spans="3:45" x14ac:dyDescent="0.3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</row>
    <row r="989" spans="3:45" x14ac:dyDescent="0.3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</row>
    <row r="990" spans="3:45" x14ac:dyDescent="0.3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</row>
    <row r="991" spans="3:45" x14ac:dyDescent="0.3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</row>
    <row r="992" spans="3:45" x14ac:dyDescent="0.3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</row>
    <row r="993" spans="3:45" x14ac:dyDescent="0.3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</row>
    <row r="994" spans="3:45" x14ac:dyDescent="0.3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</row>
    <row r="995" spans="3:45" x14ac:dyDescent="0.3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</row>
    <row r="996" spans="3:45" x14ac:dyDescent="0.3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</row>
    <row r="997" spans="3:45" x14ac:dyDescent="0.3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</row>
    <row r="998" spans="3:45" x14ac:dyDescent="0.3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</row>
    <row r="999" spans="3:45" x14ac:dyDescent="0.3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</row>
    <row r="1000" spans="3:45" x14ac:dyDescent="0.3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</row>
    <row r="1001" spans="3:45" x14ac:dyDescent="0.3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</row>
    <row r="1002" spans="3:45" x14ac:dyDescent="0.3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</row>
    <row r="1003" spans="3:45" x14ac:dyDescent="0.3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</row>
    <row r="1004" spans="3:45" x14ac:dyDescent="0.3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</row>
    <row r="1005" spans="3:45" x14ac:dyDescent="0.3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</row>
    <row r="1006" spans="3:45" x14ac:dyDescent="0.3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</row>
  </sheetData>
  <mergeCells count="5">
    <mergeCell ref="C193:J193"/>
    <mergeCell ref="C9:J9"/>
    <mergeCell ref="C53:J53"/>
    <mergeCell ref="C97:J97"/>
    <mergeCell ref="C150:J150"/>
  </mergeCells>
  <phoneticPr fontId="0" type="noConversion"/>
  <printOptions horizontalCentered="1"/>
  <pageMargins left="0.39370078740157483" right="0.39370078740157483" top="0.49" bottom="0" header="0" footer="0"/>
  <pageSetup paperSize="9" scale="84" fitToHeight="0" orientation="portrait" horizontalDpi="300" verticalDpi="300" r:id="rId1"/>
  <headerFooter alignWithMargins="0"/>
  <rowBreaks count="4" manualBreakCount="4">
    <brk id="52" max="10" man="1"/>
    <brk id="96" max="10" man="1"/>
    <brk id="140" max="10" man="1"/>
    <brk id="192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Table 2</vt:lpstr>
      <vt:lpstr>'Table 2'!Print_Titles_MI</vt:lpstr>
      <vt:lpstr>'Table 2'!WPrint_Area_W</vt:lpstr>
      <vt:lpstr>'Table 2'!WPrint_TitlesW</vt:lpstr>
    </vt:vector>
  </TitlesOfParts>
  <Company>Council for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michalof</dc:creator>
  <cp:lastModifiedBy>Michal Ophir</cp:lastModifiedBy>
  <cp:lastPrinted>2017-08-08T07:56:20Z</cp:lastPrinted>
  <dcterms:created xsi:type="dcterms:W3CDTF">2010-06-08T05:43:20Z</dcterms:created>
  <dcterms:modified xsi:type="dcterms:W3CDTF">2020-02-13T13:02:05Z</dcterms:modified>
</cp:coreProperties>
</file>