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א\"/>
    </mc:Choice>
  </mc:AlternateContent>
  <xr:revisionPtr revIDLastSave="0" documentId="8_{46F62569-D62D-4271-AB41-11F3DCC81A7E}" xr6:coauthVersionLast="36" xr6:coauthVersionMax="36" xr10:uidLastSave="{00000000-0000-0000-0000-000000000000}"/>
  <bookViews>
    <workbookView xWindow="480" yWindow="90" windowWidth="18240" windowHeight="11820" xr2:uid="{00000000-000D-0000-FFFF-FFFF00000000}"/>
  </bookViews>
  <sheets>
    <sheet name="table 15" sheetId="1" r:id="rId1"/>
  </sheets>
  <externalReferences>
    <externalReference r:id="rId2"/>
  </externalReferences>
  <definedNames>
    <definedName name="_Key1" localSheetId="0" hidden="1">'table 15'!#REF!</definedName>
    <definedName name="_Order1" hidden="1">0</definedName>
    <definedName name="_Parse_Out" localSheetId="0" hidden="1">'table 15'!$DX$8:$EK$38</definedName>
    <definedName name="_Regression_Int" localSheetId="0" hidden="1">1</definedName>
    <definedName name="_Sort" localSheetId="0" hidden="1">'table 15'!#REF!</definedName>
    <definedName name="_xlnm.Criteria" localSheetId="0">'table 15'!#REF!</definedName>
    <definedName name="Criteria_MI" localSheetId="0">'table 15'!#REF!</definedName>
    <definedName name="_xlnm.Database" localSheetId="0">'table 15'!$AU$5:$BB$50</definedName>
    <definedName name="Database_MI" localSheetId="0">'table 15'!$AU$5:$BB$50</definedName>
    <definedName name="Print_Area_MI" localSheetId="0">'table 15'!$CG$150:$CL$170</definedName>
    <definedName name="Print_Titles_MI" localSheetId="0">'table 15'!$943:$943</definedName>
    <definedName name="_xlnm.Print_Area" localSheetId="0">'table 15'!$A$1:$I$53</definedName>
    <definedName name="_xlnm.Print_Titles" localSheetId="0">'table 15'!$943:$943</definedName>
  </definedNames>
  <calcPr calcId="191029" calcMode="manual" concurrentCalc="0"/>
</workbook>
</file>

<file path=xl/calcChain.xml><?xml version="1.0" encoding="utf-8"?>
<calcChain xmlns="http://schemas.openxmlformats.org/spreadsheetml/2006/main">
  <c r="G47" i="1" l="1"/>
  <c r="B47" i="1"/>
  <c r="H47" i="1"/>
  <c r="G48" i="1"/>
  <c r="H48" i="1"/>
  <c r="G49" i="1"/>
  <c r="H49" i="1"/>
  <c r="G46" i="1"/>
  <c r="H46" i="1"/>
  <c r="G45" i="1"/>
  <c r="H45" i="1"/>
  <c r="G44" i="1"/>
  <c r="H44" i="1"/>
  <c r="G41" i="1"/>
  <c r="G42" i="1"/>
  <c r="G43" i="1"/>
  <c r="G40" i="1"/>
  <c r="H43" i="1"/>
  <c r="Z9" i="1"/>
  <c r="Z10" i="1"/>
  <c r="Z11" i="1"/>
  <c r="Z12" i="1"/>
  <c r="Z13" i="1"/>
  <c r="Z14" i="1"/>
  <c r="Z17" i="1"/>
  <c r="S25" i="1"/>
  <c r="T25" i="1"/>
  <c r="U25" i="1"/>
  <c r="V25" i="1"/>
  <c r="W25" i="1"/>
  <c r="S26" i="1"/>
  <c r="T26" i="1"/>
  <c r="U26" i="1"/>
  <c r="V26" i="1"/>
  <c r="W26" i="1"/>
  <c r="O27" i="1"/>
  <c r="S27" i="1"/>
  <c r="T27" i="1"/>
  <c r="U27" i="1"/>
  <c r="V27" i="1"/>
  <c r="W27" i="1"/>
  <c r="O30" i="1"/>
  <c r="S30" i="1"/>
  <c r="T30" i="1"/>
  <c r="U30" i="1"/>
  <c r="V30" i="1"/>
  <c r="W30" i="1"/>
  <c r="H40" i="1"/>
  <c r="H41" i="1"/>
  <c r="H42" i="1"/>
  <c r="BM159" i="1"/>
  <c r="BM175" i="1"/>
  <c r="BL159" i="1"/>
  <c r="BL175" i="1"/>
  <c r="BZ175" i="1"/>
  <c r="BP159" i="1"/>
  <c r="BP174" i="1"/>
  <c r="BV174" i="1"/>
  <c r="BL174" i="1"/>
  <c r="BL173" i="1"/>
  <c r="BZ173" i="1"/>
  <c r="BP173" i="1"/>
  <c r="CI161" i="1"/>
  <c r="CI154" i="1"/>
  <c r="CI170" i="1"/>
  <c r="CG159" i="1"/>
  <c r="CG154" i="1"/>
  <c r="CG168" i="1"/>
  <c r="BQ160" i="1"/>
  <c r="BL167" i="1"/>
  <c r="CI156" i="1"/>
  <c r="CI165" i="1"/>
  <c r="CA163" i="1"/>
  <c r="BZ163" i="1"/>
  <c r="BY163" i="1"/>
  <c r="BX163" i="1"/>
  <c r="BW163" i="1"/>
  <c r="BV163" i="1"/>
  <c r="BQ163" i="1"/>
  <c r="CB162" i="1"/>
  <c r="CA162" i="1"/>
  <c r="BZ162" i="1"/>
  <c r="BY162" i="1"/>
  <c r="BX162" i="1"/>
  <c r="BW162" i="1"/>
  <c r="BV162" i="1"/>
  <c r="BQ162" i="1"/>
  <c r="BL169" i="1"/>
  <c r="CJ161" i="1"/>
  <c r="CH161" i="1"/>
  <c r="CG161" i="1"/>
  <c r="CB161" i="1"/>
  <c r="CA161" i="1"/>
  <c r="BZ161" i="1"/>
  <c r="BY161" i="1"/>
  <c r="BX161" i="1"/>
  <c r="BW161" i="1"/>
  <c r="BV161" i="1"/>
  <c r="BQ161" i="1"/>
  <c r="BJ168" i="1"/>
  <c r="CJ160" i="1"/>
  <c r="CI160" i="1"/>
  <c r="CI169" i="1"/>
  <c r="CH160" i="1"/>
  <c r="CA160" i="1"/>
  <c r="BZ160" i="1"/>
  <c r="BY160" i="1"/>
  <c r="BX160" i="1"/>
  <c r="BW160" i="1"/>
  <c r="BV160" i="1"/>
  <c r="BM167" i="1"/>
  <c r="CJ159" i="1"/>
  <c r="CI159" i="1"/>
  <c r="CI168" i="1"/>
  <c r="CH159" i="1"/>
  <c r="BZ159" i="1"/>
  <c r="BY159" i="1"/>
  <c r="BV159" i="1"/>
  <c r="BP176" i="1"/>
  <c r="BV176" i="1"/>
  <c r="BO159" i="1"/>
  <c r="BO173" i="1"/>
  <c r="BW173" i="1"/>
  <c r="BN159" i="1"/>
  <c r="BM174" i="1"/>
  <c r="BY174" i="1"/>
  <c r="BM173" i="1"/>
  <c r="BL176" i="1"/>
  <c r="BZ176" i="1"/>
  <c r="BK159" i="1"/>
  <c r="BK173" i="1"/>
  <c r="CA173" i="1"/>
  <c r="BJ159" i="1"/>
  <c r="CJ158" i="1"/>
  <c r="CI158" i="1"/>
  <c r="CI167" i="1"/>
  <c r="CH158" i="1"/>
  <c r="CH154" i="1"/>
  <c r="CH167" i="1"/>
  <c r="CG158" i="1"/>
  <c r="CJ157" i="1"/>
  <c r="CI157" i="1"/>
  <c r="CI166" i="1"/>
  <c r="CH157" i="1"/>
  <c r="CJ156" i="1"/>
  <c r="CH156" i="1"/>
  <c r="CH165" i="1"/>
  <c r="CG156" i="1"/>
  <c r="CI155" i="1"/>
  <c r="CI164" i="1"/>
  <c r="CH155" i="1"/>
  <c r="CG155" i="1"/>
  <c r="CG164" i="1"/>
  <c r="CI163" i="1"/>
  <c r="CH169" i="1"/>
  <c r="CH163" i="1"/>
  <c r="CS149" i="1"/>
  <c r="CS146" i="1"/>
  <c r="CR149" i="1"/>
  <c r="CR146" i="1"/>
  <c r="CQ149" i="1"/>
  <c r="CQ146" i="1"/>
  <c r="CP149" i="1"/>
  <c r="CP146" i="1"/>
  <c r="CO149" i="1"/>
  <c r="CO146" i="1"/>
  <c r="CN149" i="1"/>
  <c r="CN148" i="1"/>
  <c r="CN146" i="1"/>
  <c r="CI137" i="1"/>
  <c r="CI130" i="1"/>
  <c r="CI146" i="1"/>
  <c r="CN141" i="1"/>
  <c r="CN129" i="1"/>
  <c r="EE138" i="1"/>
  <c r="EB138" i="1"/>
  <c r="EA138" i="1"/>
  <c r="DU138" i="1"/>
  <c r="DY138" i="1"/>
  <c r="CN138" i="1"/>
  <c r="CN136" i="1"/>
  <c r="CN135" i="1"/>
  <c r="DZ137" i="1"/>
  <c r="DU137" i="1"/>
  <c r="DY137" i="1"/>
  <c r="CJ137" i="1"/>
  <c r="CH137" i="1"/>
  <c r="CG137" i="1"/>
  <c r="EF136" i="1"/>
  <c r="EE136" i="1"/>
  <c r="ED136" i="1"/>
  <c r="EC136" i="1"/>
  <c r="EB136" i="1"/>
  <c r="EA136" i="1"/>
  <c r="DZ136" i="1"/>
  <c r="DU136" i="1"/>
  <c r="DY136" i="1"/>
  <c r="CJ136" i="1"/>
  <c r="CI136" i="1"/>
  <c r="CH136" i="1"/>
  <c r="EF135" i="1"/>
  <c r="EE135" i="1"/>
  <c r="EC135" i="1"/>
  <c r="EB135" i="1"/>
  <c r="EA135" i="1"/>
  <c r="DZ135" i="1"/>
  <c r="DU135" i="1"/>
  <c r="DY135" i="1"/>
  <c r="CS135" i="1"/>
  <c r="CS132" i="1"/>
  <c r="CR135" i="1"/>
  <c r="CQ135" i="1"/>
  <c r="CQ132" i="1"/>
  <c r="CP135" i="1"/>
  <c r="CP132" i="1"/>
  <c r="CO135" i="1"/>
  <c r="CJ135" i="1"/>
  <c r="CI135" i="1"/>
  <c r="CI144" i="1"/>
  <c r="CH135" i="1"/>
  <c r="CG135" i="1"/>
  <c r="EF134" i="1"/>
  <c r="EE134" i="1"/>
  <c r="ED134" i="1"/>
  <c r="EC134" i="1"/>
  <c r="EB134" i="1"/>
  <c r="EA134" i="1"/>
  <c r="DZ134" i="1"/>
  <c r="DU134" i="1"/>
  <c r="DY134" i="1"/>
  <c r="CJ134" i="1"/>
  <c r="CI134" i="1"/>
  <c r="CH134" i="1"/>
  <c r="CH130" i="1"/>
  <c r="CH143" i="1"/>
  <c r="CG134" i="1"/>
  <c r="BK119" i="1"/>
  <c r="BK134" i="1"/>
  <c r="CA134" i="1"/>
  <c r="DT133" i="1"/>
  <c r="DZ133" i="1"/>
  <c r="DS133" i="1"/>
  <c r="EA133" i="1"/>
  <c r="DR133" i="1"/>
  <c r="EB133" i="1"/>
  <c r="DQ133" i="1"/>
  <c r="EC133" i="1"/>
  <c r="DP133" i="1"/>
  <c r="ED133" i="1"/>
  <c r="DO133" i="1"/>
  <c r="EE133" i="1"/>
  <c r="DN133" i="1"/>
  <c r="EF133" i="1"/>
  <c r="CJ133" i="1"/>
  <c r="CI133" i="1"/>
  <c r="CH133" i="1"/>
  <c r="EE132" i="1"/>
  <c r="ED132" i="1"/>
  <c r="EB132" i="1"/>
  <c r="DZ132" i="1"/>
  <c r="DU132" i="1"/>
  <c r="DY132" i="1"/>
  <c r="CR132" i="1"/>
  <c r="CO132" i="1"/>
  <c r="CN132" i="1"/>
  <c r="CJ132" i="1"/>
  <c r="CI132" i="1"/>
  <c r="CH132" i="1"/>
  <c r="CH141" i="1"/>
  <c r="CG132" i="1"/>
  <c r="EE131" i="1"/>
  <c r="EB131" i="1"/>
  <c r="EA131" i="1"/>
  <c r="DZ131" i="1"/>
  <c r="DU131" i="1"/>
  <c r="DY131" i="1"/>
  <c r="CI131" i="1"/>
  <c r="CI140" i="1"/>
  <c r="CH131" i="1"/>
  <c r="CG131" i="1"/>
  <c r="DR130" i="1"/>
  <c r="EB130" i="1"/>
  <c r="DT130" i="1"/>
  <c r="DZ130" i="1"/>
  <c r="DS130" i="1"/>
  <c r="EA130" i="1"/>
  <c r="DR120" i="1"/>
  <c r="DR126" i="1"/>
  <c r="DR119" i="1"/>
  <c r="EB119" i="1"/>
  <c r="DP130" i="1"/>
  <c r="ED130" i="1"/>
  <c r="DO130" i="1"/>
  <c r="EE130" i="1"/>
  <c r="CG130" i="1"/>
  <c r="BQ123" i="1"/>
  <c r="BK130" i="1"/>
  <c r="EC129" i="1"/>
  <c r="EB129" i="1"/>
  <c r="DZ129" i="1"/>
  <c r="DU129" i="1"/>
  <c r="DY129" i="1"/>
  <c r="CS129" i="1"/>
  <c r="CR129" i="1"/>
  <c r="CQ129" i="1"/>
  <c r="CP129" i="1"/>
  <c r="CO129" i="1"/>
  <c r="CA122" i="1"/>
  <c r="BQ122" i="1"/>
  <c r="BU122" i="1"/>
  <c r="CA129" i="1"/>
  <c r="BP129" i="1"/>
  <c r="EC128" i="1"/>
  <c r="EB128" i="1"/>
  <c r="EA128" i="1"/>
  <c r="DZ128" i="1"/>
  <c r="DU128" i="1"/>
  <c r="DY128" i="1"/>
  <c r="BQ121" i="1"/>
  <c r="BJ128" i="1"/>
  <c r="EE127" i="1"/>
  <c r="ED127" i="1"/>
  <c r="EC127" i="1"/>
  <c r="EB127" i="1"/>
  <c r="EA127" i="1"/>
  <c r="DZ127" i="1"/>
  <c r="DU127" i="1"/>
  <c r="DY127" i="1"/>
  <c r="DO126" i="1"/>
  <c r="EE126" i="1"/>
  <c r="DT126" i="1"/>
  <c r="DZ126" i="1"/>
  <c r="DS126" i="1"/>
  <c r="EA126" i="1"/>
  <c r="EB126" i="1"/>
  <c r="DQ126" i="1"/>
  <c r="DP126" i="1"/>
  <c r="ED126" i="1"/>
  <c r="ED125" i="1"/>
  <c r="EC125" i="1"/>
  <c r="DZ125" i="1"/>
  <c r="DU125" i="1"/>
  <c r="DY125" i="1"/>
  <c r="ED124" i="1"/>
  <c r="EC124" i="1"/>
  <c r="EB124" i="1"/>
  <c r="DZ124" i="1"/>
  <c r="DU124" i="1"/>
  <c r="DY124" i="1"/>
  <c r="EF123" i="1"/>
  <c r="EE123" i="1"/>
  <c r="ED123" i="1"/>
  <c r="EC123" i="1"/>
  <c r="EB123" i="1"/>
  <c r="EA123" i="1"/>
  <c r="DZ123" i="1"/>
  <c r="DU123" i="1"/>
  <c r="DY123" i="1"/>
  <c r="CA123" i="1"/>
  <c r="BZ123" i="1"/>
  <c r="BY123" i="1"/>
  <c r="BX123" i="1"/>
  <c r="BW123" i="1"/>
  <c r="BV123" i="1"/>
  <c r="EE122" i="1"/>
  <c r="ED122" i="1"/>
  <c r="EC122" i="1"/>
  <c r="EB122" i="1"/>
  <c r="DZ122" i="1"/>
  <c r="DU122" i="1"/>
  <c r="DY122" i="1"/>
  <c r="CB122" i="1"/>
  <c r="BZ122" i="1"/>
  <c r="BY122" i="1"/>
  <c r="BX122" i="1"/>
  <c r="BX129" i="1"/>
  <c r="BW122" i="1"/>
  <c r="BV122" i="1"/>
  <c r="BW129" i="1"/>
  <c r="EE121" i="1"/>
  <c r="ED121" i="1"/>
  <c r="EC121" i="1"/>
  <c r="EB121" i="1"/>
  <c r="DZ121" i="1"/>
  <c r="DU121" i="1"/>
  <c r="DY121" i="1"/>
  <c r="CS121" i="1"/>
  <c r="CS120" i="1"/>
  <c r="CR121" i="1"/>
  <c r="CR120" i="1"/>
  <c r="CQ121" i="1"/>
  <c r="CQ120" i="1"/>
  <c r="CB121" i="1"/>
  <c r="CA121" i="1"/>
  <c r="BZ121" i="1"/>
  <c r="BU121" i="1"/>
  <c r="BZ128" i="1"/>
  <c r="BY121" i="1"/>
  <c r="BX121" i="1"/>
  <c r="BW121" i="1"/>
  <c r="BV121" i="1"/>
  <c r="DT120" i="1"/>
  <c r="DS120" i="1"/>
  <c r="EA120" i="1"/>
  <c r="EB120" i="1"/>
  <c r="DQ120" i="1"/>
  <c r="EC120" i="1"/>
  <c r="DP120" i="1"/>
  <c r="DP119" i="1"/>
  <c r="ED119" i="1"/>
  <c r="DO120" i="1"/>
  <c r="EE120" i="1"/>
  <c r="DN120" i="1"/>
  <c r="CA120" i="1"/>
  <c r="BZ120" i="1"/>
  <c r="BY120" i="1"/>
  <c r="BX120" i="1"/>
  <c r="BW120" i="1"/>
  <c r="BV120" i="1"/>
  <c r="BQ120" i="1"/>
  <c r="BM127" i="1"/>
  <c r="BJ119" i="1"/>
  <c r="CB119" i="1"/>
  <c r="BQ119" i="1"/>
  <c r="BU119" i="1"/>
  <c r="CB126" i="1"/>
  <c r="BP119" i="1"/>
  <c r="BP133" i="1"/>
  <c r="BO119" i="1"/>
  <c r="BW119" i="1"/>
  <c r="BW126" i="1"/>
  <c r="BN119" i="1"/>
  <c r="BM119" i="1"/>
  <c r="BL119" i="1"/>
  <c r="BL134" i="1"/>
  <c r="BZ134" i="1"/>
  <c r="CA119" i="1"/>
  <c r="BJ135" i="1"/>
  <c r="CB135" i="1"/>
  <c r="BJ134" i="1"/>
  <c r="CB134" i="1"/>
  <c r="CS118" i="1"/>
  <c r="CS117" i="1"/>
  <c r="CR118" i="1"/>
  <c r="CR117" i="1"/>
  <c r="CQ118" i="1"/>
  <c r="CQ117" i="1"/>
  <c r="CJ113" i="1"/>
  <c r="CI113" i="1"/>
  <c r="CH113" i="1"/>
  <c r="CH106" i="1"/>
  <c r="CH122" i="1"/>
  <c r="CG113" i="1"/>
  <c r="CJ112" i="1"/>
  <c r="CI112" i="1"/>
  <c r="CH112" i="1"/>
  <c r="CH121" i="1"/>
  <c r="CJ111" i="1"/>
  <c r="CJ106" i="1"/>
  <c r="CJ120" i="1"/>
  <c r="CI111" i="1"/>
  <c r="CH111" i="1"/>
  <c r="CH120" i="1"/>
  <c r="CG111" i="1"/>
  <c r="CJ110" i="1"/>
  <c r="CJ119" i="1"/>
  <c r="CI110" i="1"/>
  <c r="CH110" i="1"/>
  <c r="CH119" i="1"/>
  <c r="CG110" i="1"/>
  <c r="CJ109" i="1"/>
  <c r="CJ118" i="1"/>
  <c r="CI109" i="1"/>
  <c r="CH109" i="1"/>
  <c r="CH118" i="1"/>
  <c r="CS108" i="1"/>
  <c r="CS107" i="1"/>
  <c r="CR108" i="1"/>
  <c r="CR107" i="1"/>
  <c r="CQ108" i="1"/>
  <c r="CQ107" i="1"/>
  <c r="CJ108" i="1"/>
  <c r="CI108" i="1"/>
  <c r="CH108" i="1"/>
  <c r="CH117" i="1"/>
  <c r="CG108" i="1"/>
  <c r="CG106" i="1"/>
  <c r="CG117" i="1"/>
  <c r="CJ107" i="1"/>
  <c r="CJ116" i="1"/>
  <c r="CI107" i="1"/>
  <c r="CH107" i="1"/>
  <c r="CH116" i="1"/>
  <c r="CG107" i="1"/>
  <c r="CI106" i="1"/>
  <c r="CH115" i="1"/>
  <c r="EE98" i="1"/>
  <c r="EB98" i="1"/>
  <c r="EA98" i="1"/>
  <c r="DU98" i="1"/>
  <c r="DY98" i="1"/>
  <c r="DZ97" i="1"/>
  <c r="DU97" i="1"/>
  <c r="DY97" i="1"/>
  <c r="EF96" i="1"/>
  <c r="EE96" i="1"/>
  <c r="ED96" i="1"/>
  <c r="EC96" i="1"/>
  <c r="EB96" i="1"/>
  <c r="EA96" i="1"/>
  <c r="DZ96" i="1"/>
  <c r="DU96" i="1"/>
  <c r="DY96" i="1"/>
  <c r="BK96" i="1"/>
  <c r="CA96" i="1"/>
  <c r="BN96" i="1"/>
  <c r="BX96" i="1"/>
  <c r="BP96" i="1"/>
  <c r="BV96" i="1"/>
  <c r="BO96" i="1"/>
  <c r="BW96" i="1"/>
  <c r="BM96" i="1"/>
  <c r="BY96" i="1"/>
  <c r="BL96" i="1"/>
  <c r="BZ96" i="1"/>
  <c r="EF95" i="1"/>
  <c r="EE95" i="1"/>
  <c r="EC95" i="1"/>
  <c r="EB95" i="1"/>
  <c r="EA95" i="1"/>
  <c r="DZ95" i="1"/>
  <c r="DU95" i="1"/>
  <c r="DY95" i="1"/>
  <c r="CI86" i="1"/>
  <c r="CI83" i="1"/>
  <c r="CI95" i="1"/>
  <c r="BP95" i="1"/>
  <c r="BV95" i="1"/>
  <c r="BO95" i="1"/>
  <c r="BW95" i="1"/>
  <c r="BN95" i="1"/>
  <c r="BX95" i="1"/>
  <c r="BM95" i="1"/>
  <c r="BY95" i="1"/>
  <c r="BL95" i="1"/>
  <c r="BZ95" i="1"/>
  <c r="BK95" i="1"/>
  <c r="CA95" i="1"/>
  <c r="BJ95" i="1"/>
  <c r="CB95" i="1"/>
  <c r="EF94" i="1"/>
  <c r="EE94" i="1"/>
  <c r="ED94" i="1"/>
  <c r="EC94" i="1"/>
  <c r="EB94" i="1"/>
  <c r="EA94" i="1"/>
  <c r="DZ94" i="1"/>
  <c r="DU94" i="1"/>
  <c r="DY94" i="1"/>
  <c r="CI85" i="1"/>
  <c r="CI94" i="1"/>
  <c r="BO94" i="1"/>
  <c r="BW94" i="1"/>
  <c r="BP94" i="1"/>
  <c r="BV94" i="1"/>
  <c r="BN94" i="1"/>
  <c r="BX94" i="1"/>
  <c r="BM94" i="1"/>
  <c r="BY94" i="1"/>
  <c r="BL94" i="1"/>
  <c r="BZ94" i="1"/>
  <c r="BK94" i="1"/>
  <c r="CA94" i="1"/>
  <c r="BJ94" i="1"/>
  <c r="CB94" i="1"/>
  <c r="DO93" i="1"/>
  <c r="EE93" i="1"/>
  <c r="DT93" i="1"/>
  <c r="DS93" i="1"/>
  <c r="EA93" i="1"/>
  <c r="DR93" i="1"/>
  <c r="EB93" i="1"/>
  <c r="DQ93" i="1"/>
  <c r="DP93" i="1"/>
  <c r="ED93" i="1"/>
  <c r="DN93" i="1"/>
  <c r="EF93" i="1"/>
  <c r="BK93" i="1"/>
  <c r="CA93" i="1"/>
  <c r="BP93" i="1"/>
  <c r="BV93" i="1"/>
  <c r="BO93" i="1"/>
  <c r="BN93" i="1"/>
  <c r="BX93" i="1"/>
  <c r="BM93" i="1"/>
  <c r="BY93" i="1"/>
  <c r="BL93" i="1"/>
  <c r="BZ93" i="1"/>
  <c r="EE92" i="1"/>
  <c r="ED92" i="1"/>
  <c r="EB92" i="1"/>
  <c r="DZ92" i="1"/>
  <c r="DU92" i="1"/>
  <c r="DY92" i="1"/>
  <c r="BP92" i="1"/>
  <c r="BV92" i="1"/>
  <c r="BL92" i="1"/>
  <c r="BZ92" i="1"/>
  <c r="BK92" i="1"/>
  <c r="CA92" i="1"/>
  <c r="BJ92" i="1"/>
  <c r="CB92" i="1"/>
  <c r="EE91" i="1"/>
  <c r="EB91" i="1"/>
  <c r="EA91" i="1"/>
  <c r="DZ91" i="1"/>
  <c r="DU91" i="1"/>
  <c r="DY91" i="1"/>
  <c r="DT90" i="1"/>
  <c r="DZ90" i="1"/>
  <c r="DS90" i="1"/>
  <c r="EA90" i="1"/>
  <c r="DR90" i="1"/>
  <c r="EB90" i="1"/>
  <c r="DP90" i="1"/>
  <c r="DP80" i="1"/>
  <c r="DP86" i="1"/>
  <c r="DP79" i="1"/>
  <c r="ED79" i="1"/>
  <c r="DO90" i="1"/>
  <c r="EE90" i="1"/>
  <c r="CM90" i="1"/>
  <c r="CK90" i="1"/>
  <c r="CJ90" i="1"/>
  <c r="CI90" i="1"/>
  <c r="CI99" i="1"/>
  <c r="CH90" i="1"/>
  <c r="CH83" i="1"/>
  <c r="CH99" i="1"/>
  <c r="CG90" i="1"/>
  <c r="EC89" i="1"/>
  <c r="EB89" i="1"/>
  <c r="DZ89" i="1"/>
  <c r="DU89" i="1"/>
  <c r="DY89" i="1"/>
  <c r="CM89" i="1"/>
  <c r="CJ89" i="1"/>
  <c r="CI89" i="1"/>
  <c r="CI98" i="1"/>
  <c r="CH89" i="1"/>
  <c r="EC88" i="1"/>
  <c r="EB88" i="1"/>
  <c r="EA88" i="1"/>
  <c r="DZ88" i="1"/>
  <c r="DU88" i="1"/>
  <c r="DY88" i="1"/>
  <c r="CM88" i="1"/>
  <c r="CL88" i="1"/>
  <c r="CJ88" i="1"/>
  <c r="CI88" i="1"/>
  <c r="CH88" i="1"/>
  <c r="CG88" i="1"/>
  <c r="EE87" i="1"/>
  <c r="ED87" i="1"/>
  <c r="EC87" i="1"/>
  <c r="EB87" i="1"/>
  <c r="EA87" i="1"/>
  <c r="DZ87" i="1"/>
  <c r="DU87" i="1"/>
  <c r="DY87" i="1"/>
  <c r="CM87" i="1"/>
  <c r="CJ87" i="1"/>
  <c r="CI87" i="1"/>
  <c r="CI96" i="1"/>
  <c r="CH87" i="1"/>
  <c r="CG87" i="1"/>
  <c r="BQ80" i="1"/>
  <c r="BP87" i="1"/>
  <c r="DT86" i="1"/>
  <c r="DZ86" i="1"/>
  <c r="DS86" i="1"/>
  <c r="DR86" i="1"/>
  <c r="EB86" i="1"/>
  <c r="DQ86" i="1"/>
  <c r="EC86" i="1"/>
  <c r="ED86" i="1"/>
  <c r="DO86" i="1"/>
  <c r="CM86" i="1"/>
  <c r="CM83" i="1"/>
  <c r="CM95" i="1"/>
  <c r="CK86" i="1"/>
  <c r="CJ86" i="1"/>
  <c r="CH86" i="1"/>
  <c r="ED85" i="1"/>
  <c r="EC85" i="1"/>
  <c r="DZ85" i="1"/>
  <c r="DU85" i="1"/>
  <c r="DY85" i="1"/>
  <c r="CM85" i="1"/>
  <c r="CK85" i="1"/>
  <c r="CH85" i="1"/>
  <c r="CG85" i="1"/>
  <c r="ED84" i="1"/>
  <c r="EC84" i="1"/>
  <c r="EB84" i="1"/>
  <c r="DZ84" i="1"/>
  <c r="DU84" i="1"/>
  <c r="DY84" i="1"/>
  <c r="CJ9" i="1"/>
  <c r="CO84" i="1"/>
  <c r="CL84" i="1"/>
  <c r="CL85" i="1"/>
  <c r="CK84" i="1"/>
  <c r="CI84" i="1"/>
  <c r="CI93" i="1"/>
  <c r="CI92" i="1"/>
  <c r="CH84" i="1"/>
  <c r="CG84" i="1"/>
  <c r="EF83" i="1"/>
  <c r="EE83" i="1"/>
  <c r="ED83" i="1"/>
  <c r="EC83" i="1"/>
  <c r="EB83" i="1"/>
  <c r="EA83" i="1"/>
  <c r="DZ83" i="1"/>
  <c r="DU83" i="1"/>
  <c r="DY83" i="1"/>
  <c r="CI97" i="1"/>
  <c r="CG83" i="1"/>
  <c r="CG93" i="1"/>
  <c r="CG92" i="1"/>
  <c r="CA83" i="1"/>
  <c r="BZ83" i="1"/>
  <c r="BY83" i="1"/>
  <c r="BX83" i="1"/>
  <c r="BW83" i="1"/>
  <c r="BV83" i="1"/>
  <c r="BQ83" i="1"/>
  <c r="BP90" i="1"/>
  <c r="EE82" i="1"/>
  <c r="ED82" i="1"/>
  <c r="EC82" i="1"/>
  <c r="EB82" i="1"/>
  <c r="DZ82" i="1"/>
  <c r="DU82" i="1"/>
  <c r="DY82" i="1"/>
  <c r="CB82" i="1"/>
  <c r="CA82" i="1"/>
  <c r="BZ82" i="1"/>
  <c r="BY82" i="1"/>
  <c r="BX82" i="1"/>
  <c r="BW82" i="1"/>
  <c r="BV82" i="1"/>
  <c r="BQ82" i="1"/>
  <c r="EE81" i="1"/>
  <c r="ED81" i="1"/>
  <c r="EC81" i="1"/>
  <c r="EB81" i="1"/>
  <c r="DZ81" i="1"/>
  <c r="DU81" i="1"/>
  <c r="DY81" i="1"/>
  <c r="CB81" i="1"/>
  <c r="BQ81" i="1"/>
  <c r="BU81" i="1"/>
  <c r="CB88" i="1"/>
  <c r="CA81" i="1"/>
  <c r="BZ81" i="1"/>
  <c r="BY81" i="1"/>
  <c r="BX81" i="1"/>
  <c r="BW81" i="1"/>
  <c r="BV81" i="1"/>
  <c r="BJ88" i="1"/>
  <c r="DT80" i="1"/>
  <c r="DZ80" i="1"/>
  <c r="DS80" i="1"/>
  <c r="EA80" i="1"/>
  <c r="DR80" i="1"/>
  <c r="DQ80" i="1"/>
  <c r="EC80" i="1"/>
  <c r="ED80" i="1"/>
  <c r="DO80" i="1"/>
  <c r="DN80" i="1"/>
  <c r="EF80" i="1"/>
  <c r="CA80" i="1"/>
  <c r="BZ80" i="1"/>
  <c r="BY80" i="1"/>
  <c r="BX80" i="1"/>
  <c r="BW80" i="1"/>
  <c r="BV80" i="1"/>
  <c r="BQ93" i="1"/>
  <c r="BQ92" i="1"/>
  <c r="BU92" i="1"/>
  <c r="BL87" i="1"/>
  <c r="BJ79" i="1"/>
  <c r="CB79" i="1"/>
  <c r="BP79" i="1"/>
  <c r="BV79" i="1"/>
  <c r="BO79" i="1"/>
  <c r="BN79" i="1"/>
  <c r="BM79" i="1"/>
  <c r="BL79" i="1"/>
  <c r="BZ79" i="1"/>
  <c r="BK79" i="1"/>
  <c r="CO59" i="1"/>
  <c r="CO74" i="1"/>
  <c r="CN58" i="1"/>
  <c r="CN73" i="1"/>
  <c r="CM56" i="1"/>
  <c r="CM71" i="1"/>
  <c r="CO55" i="1"/>
  <c r="CO70" i="1"/>
  <c r="CJ54" i="1"/>
  <c r="CJ69" i="1"/>
  <c r="EE62" i="1"/>
  <c r="EB62" i="1"/>
  <c r="EA62" i="1"/>
  <c r="DU62" i="1"/>
  <c r="DY62" i="1"/>
  <c r="DZ61" i="1"/>
  <c r="DU61" i="1"/>
  <c r="DY61" i="1"/>
  <c r="EF60" i="1"/>
  <c r="EE60" i="1"/>
  <c r="ED60" i="1"/>
  <c r="EC60" i="1"/>
  <c r="EB60" i="1"/>
  <c r="EA60" i="1"/>
  <c r="DZ60" i="1"/>
  <c r="DU60" i="1"/>
  <c r="DY60" i="1"/>
  <c r="EF59" i="1"/>
  <c r="EE59" i="1"/>
  <c r="EC59" i="1"/>
  <c r="EB59" i="1"/>
  <c r="EA59" i="1"/>
  <c r="DZ59" i="1"/>
  <c r="DU59" i="1"/>
  <c r="DY59" i="1"/>
  <c r="DC59" i="1"/>
  <c r="CX59" i="1"/>
  <c r="CN59" i="1"/>
  <c r="CN74" i="1"/>
  <c r="CM59" i="1"/>
  <c r="CM74" i="1"/>
  <c r="CL59" i="1"/>
  <c r="CL74" i="1"/>
  <c r="CK59" i="1"/>
  <c r="CK74" i="1"/>
  <c r="CJ59" i="1"/>
  <c r="CJ74" i="1"/>
  <c r="CI59" i="1"/>
  <c r="CI74" i="1"/>
  <c r="EF58" i="1"/>
  <c r="EE58" i="1"/>
  <c r="ED58" i="1"/>
  <c r="EC58" i="1"/>
  <c r="EB58" i="1"/>
  <c r="EA58" i="1"/>
  <c r="DZ58" i="1"/>
  <c r="DU58" i="1"/>
  <c r="DY58" i="1"/>
  <c r="DC58" i="1"/>
  <c r="DB58" i="1"/>
  <c r="DA58" i="1"/>
  <c r="CY58" i="1"/>
  <c r="CZ58" i="1"/>
  <c r="CX58" i="1"/>
  <c r="CO58" i="1"/>
  <c r="CO73" i="1"/>
  <c r="CM58" i="1"/>
  <c r="CM73" i="1"/>
  <c r="CL58" i="1"/>
  <c r="CL73" i="1"/>
  <c r="CK58" i="1"/>
  <c r="CK73" i="1"/>
  <c r="CJ58" i="1"/>
  <c r="CJ73" i="1"/>
  <c r="CI58" i="1"/>
  <c r="CI73" i="1"/>
  <c r="DT57" i="1"/>
  <c r="DZ57" i="1"/>
  <c r="DS57" i="1"/>
  <c r="EA57" i="1"/>
  <c r="DR57" i="1"/>
  <c r="EB57" i="1"/>
  <c r="DQ57" i="1"/>
  <c r="EC57" i="1"/>
  <c r="DP57" i="1"/>
  <c r="ED57" i="1"/>
  <c r="DO57" i="1"/>
  <c r="EE57" i="1"/>
  <c r="DN57" i="1"/>
  <c r="DC57" i="1"/>
  <c r="CX57" i="1"/>
  <c r="CO57" i="1"/>
  <c r="CO72" i="1"/>
  <c r="CN57" i="1"/>
  <c r="CN72" i="1"/>
  <c r="CM57" i="1"/>
  <c r="CM72" i="1"/>
  <c r="CL57" i="1"/>
  <c r="CL72" i="1"/>
  <c r="CK57" i="1"/>
  <c r="CK72" i="1"/>
  <c r="CJ57" i="1"/>
  <c r="CJ72" i="1"/>
  <c r="CI57" i="1"/>
  <c r="CI72" i="1"/>
  <c r="EE56" i="1"/>
  <c r="ED56" i="1"/>
  <c r="EB56" i="1"/>
  <c r="DZ56" i="1"/>
  <c r="DU56" i="1"/>
  <c r="DY56" i="1"/>
  <c r="DC56" i="1"/>
  <c r="CX56" i="1"/>
  <c r="CO56" i="1"/>
  <c r="CO71" i="1"/>
  <c r="CN56" i="1"/>
  <c r="CN71" i="1"/>
  <c r="CL56" i="1"/>
  <c r="CL71" i="1"/>
  <c r="CK56" i="1"/>
  <c r="CK71" i="1"/>
  <c r="CJ56" i="1"/>
  <c r="CJ71" i="1"/>
  <c r="CI56" i="1"/>
  <c r="CI71" i="1"/>
  <c r="BP56" i="1"/>
  <c r="BV56" i="1"/>
  <c r="BQ56" i="1"/>
  <c r="BU56" i="1"/>
  <c r="BO56" i="1"/>
  <c r="BW56" i="1"/>
  <c r="BN56" i="1"/>
  <c r="BX56" i="1"/>
  <c r="BM56" i="1"/>
  <c r="BY56" i="1"/>
  <c r="BL56" i="1"/>
  <c r="BZ56" i="1"/>
  <c r="BK56" i="1"/>
  <c r="CA56" i="1"/>
  <c r="EE55" i="1"/>
  <c r="EB55" i="1"/>
  <c r="EA55" i="1"/>
  <c r="DZ55" i="1"/>
  <c r="DU55" i="1"/>
  <c r="DY55" i="1"/>
  <c r="DC55" i="1"/>
  <c r="CX55" i="1"/>
  <c r="CN55" i="1"/>
  <c r="CN70" i="1"/>
  <c r="CM55" i="1"/>
  <c r="CM70" i="1"/>
  <c r="CL55" i="1"/>
  <c r="CL70" i="1"/>
  <c r="CK55" i="1"/>
  <c r="CK70" i="1"/>
  <c r="CJ55" i="1"/>
  <c r="CJ70" i="1"/>
  <c r="CI55" i="1"/>
  <c r="CI70" i="1"/>
  <c r="BK55" i="1"/>
  <c r="CA55" i="1"/>
  <c r="BQ55" i="1"/>
  <c r="BU55" i="1"/>
  <c r="BP55" i="1"/>
  <c r="BV55" i="1"/>
  <c r="BO55" i="1"/>
  <c r="BW55" i="1"/>
  <c r="BN55" i="1"/>
  <c r="BX55" i="1"/>
  <c r="BM55" i="1"/>
  <c r="BY55" i="1"/>
  <c r="BL55" i="1"/>
  <c r="BZ55" i="1"/>
  <c r="BJ55" i="1"/>
  <c r="CB55" i="1"/>
  <c r="DT54" i="1"/>
  <c r="DZ54" i="1"/>
  <c r="DS54" i="1"/>
  <c r="EA54" i="1"/>
  <c r="DR54" i="1"/>
  <c r="EB54" i="1"/>
  <c r="DP54" i="1"/>
  <c r="ED54" i="1"/>
  <c r="DO54" i="1"/>
  <c r="DU54" i="1"/>
  <c r="DY54" i="1"/>
  <c r="DC54" i="1"/>
  <c r="CX54" i="1"/>
  <c r="CO54" i="1"/>
  <c r="CO69" i="1"/>
  <c r="CN54" i="1"/>
  <c r="CN69" i="1"/>
  <c r="CM54" i="1"/>
  <c r="CM69" i="1"/>
  <c r="CL54" i="1"/>
  <c r="CL69" i="1"/>
  <c r="CK54" i="1"/>
  <c r="CK69" i="1"/>
  <c r="CI54" i="1"/>
  <c r="CI69" i="1"/>
  <c r="BP54" i="1"/>
  <c r="BV54" i="1"/>
  <c r="BQ54" i="1"/>
  <c r="BU54" i="1"/>
  <c r="BO54" i="1"/>
  <c r="BW54" i="1"/>
  <c r="BN54" i="1"/>
  <c r="BX54" i="1"/>
  <c r="BM54" i="1"/>
  <c r="BY54" i="1"/>
  <c r="BL54" i="1"/>
  <c r="BZ54" i="1"/>
  <c r="BK54" i="1"/>
  <c r="CA54" i="1"/>
  <c r="BJ54" i="1"/>
  <c r="CB54" i="1"/>
  <c r="CO68" i="1"/>
  <c r="CN52" i="1"/>
  <c r="CN67" i="1"/>
  <c r="CN66" i="1"/>
  <c r="CK68" i="1"/>
  <c r="CJ52" i="1"/>
  <c r="CJ67" i="1"/>
  <c r="CJ66" i="1"/>
  <c r="CI52" i="1"/>
  <c r="EC52" i="1"/>
  <c r="EB52" i="1"/>
  <c r="EA52" i="1"/>
  <c r="DZ52" i="1"/>
  <c r="DU52" i="1"/>
  <c r="DY52" i="1"/>
  <c r="CO52" i="1"/>
  <c r="CO67" i="1"/>
  <c r="CO66" i="1"/>
  <c r="CK52" i="1"/>
  <c r="CK67" i="1"/>
  <c r="CK66" i="1"/>
  <c r="BO52" i="1"/>
  <c r="BW52" i="1"/>
  <c r="BL52" i="1"/>
  <c r="BZ52" i="1"/>
  <c r="DJ14" i="1"/>
  <c r="DJ13" i="1"/>
  <c r="DI13" i="1"/>
  <c r="DI11" i="1"/>
  <c r="DJ10" i="1"/>
  <c r="DH8" i="1"/>
  <c r="DI9" i="1"/>
  <c r="DI8" i="1"/>
  <c r="CJ130" i="1"/>
  <c r="CJ145" i="1"/>
  <c r="DJ27" i="1"/>
  <c r="DI27" i="1"/>
  <c r="DH27" i="1"/>
  <c r="DG27" i="1"/>
  <c r="CJ27" i="1"/>
  <c r="DF27" i="1"/>
  <c r="CK27" i="1"/>
  <c r="DE27" i="1"/>
  <c r="CO90" i="1"/>
  <c r="CJ8" i="1"/>
  <c r="CO83" i="1"/>
  <c r="CO99" i="1"/>
  <c r="CI27" i="1"/>
  <c r="CH27" i="1"/>
  <c r="CK113" i="1"/>
  <c r="CH8" i="1"/>
  <c r="CK106" i="1"/>
  <c r="CK122" i="1"/>
  <c r="CG27" i="1"/>
  <c r="CF27" i="1"/>
  <c r="CK161" i="1"/>
  <c r="CE27" i="1"/>
  <c r="DJ26" i="1"/>
  <c r="DI26" i="1"/>
  <c r="DH26" i="1"/>
  <c r="DG26" i="1"/>
  <c r="CK26" i="1"/>
  <c r="DE26" i="1"/>
  <c r="CJ26" i="1"/>
  <c r="CI26" i="1"/>
  <c r="CH26" i="1"/>
  <c r="CK112" i="1"/>
  <c r="CK121" i="1"/>
  <c r="CG26" i="1"/>
  <c r="CK136" i="1"/>
  <c r="CF26" i="1"/>
  <c r="CK160" i="1"/>
  <c r="CE26" i="1"/>
  <c r="BD26" i="1"/>
  <c r="DJ25" i="1"/>
  <c r="DI25" i="1"/>
  <c r="DH25" i="1"/>
  <c r="DG25" i="1"/>
  <c r="CK25" i="1"/>
  <c r="DE25" i="1"/>
  <c r="CJ25" i="1"/>
  <c r="DF25" i="1"/>
  <c r="CI25" i="1"/>
  <c r="CH25" i="1"/>
  <c r="CG25" i="1"/>
  <c r="CF25" i="1"/>
  <c r="CE25" i="1"/>
  <c r="BQ25" i="1"/>
  <c r="BP25" i="1"/>
  <c r="BO25" i="1"/>
  <c r="BN25" i="1"/>
  <c r="BM25" i="1"/>
  <c r="BL25" i="1"/>
  <c r="BK25" i="1"/>
  <c r="BD25" i="1"/>
  <c r="AG25" i="1"/>
  <c r="DJ24" i="1"/>
  <c r="DI24" i="1"/>
  <c r="DH24" i="1"/>
  <c r="DG24" i="1"/>
  <c r="CK24" i="1"/>
  <c r="DE24" i="1"/>
  <c r="CJ24" i="1"/>
  <c r="DF24" i="1"/>
  <c r="CI24" i="1"/>
  <c r="CH24" i="1"/>
  <c r="CG24" i="1"/>
  <c r="CF24" i="1"/>
  <c r="CE24" i="1"/>
  <c r="CA24" i="1"/>
  <c r="BZ24" i="1"/>
  <c r="BY24" i="1"/>
  <c r="BX24" i="1"/>
  <c r="BW24" i="1"/>
  <c r="BV24" i="1"/>
  <c r="BV22" i="1"/>
  <c r="BV23" i="1"/>
  <c r="BV21" i="1"/>
  <c r="BV20" i="1"/>
  <c r="BU24" i="1"/>
  <c r="BQ24" i="1"/>
  <c r="BP24" i="1"/>
  <c r="BO24" i="1"/>
  <c r="BO22" i="1"/>
  <c r="BO23" i="1"/>
  <c r="BO21" i="1"/>
  <c r="BN24" i="1"/>
  <c r="BM24" i="1"/>
  <c r="BL24" i="1"/>
  <c r="BL22" i="1"/>
  <c r="BL23" i="1"/>
  <c r="BL21" i="1"/>
  <c r="BK24" i="1"/>
  <c r="BK22" i="1"/>
  <c r="BK23" i="1"/>
  <c r="BK21" i="1"/>
  <c r="BJ24" i="1"/>
  <c r="BJ23" i="1"/>
  <c r="BJ21" i="1"/>
  <c r="BD24" i="1"/>
  <c r="AG24" i="1"/>
  <c r="DJ23" i="1"/>
  <c r="DI23" i="1"/>
  <c r="DH23" i="1"/>
  <c r="DG23" i="1"/>
  <c r="CK23" i="1"/>
  <c r="DE23" i="1"/>
  <c r="CJ23" i="1"/>
  <c r="DF23" i="1"/>
  <c r="CI23" i="1"/>
  <c r="CH23" i="1"/>
  <c r="CG23" i="1"/>
  <c r="CF23" i="1"/>
  <c r="CE23" i="1"/>
  <c r="CB23" i="1"/>
  <c r="CA23" i="1"/>
  <c r="BZ23" i="1"/>
  <c r="BY23" i="1"/>
  <c r="BX23" i="1"/>
  <c r="BW23" i="1"/>
  <c r="BW22" i="1"/>
  <c r="BW21" i="1"/>
  <c r="BW20" i="1"/>
  <c r="BU23" i="1"/>
  <c r="BQ23" i="1"/>
  <c r="BP23" i="1"/>
  <c r="BN23" i="1"/>
  <c r="BM23" i="1"/>
  <c r="BD23" i="1"/>
  <c r="AG23" i="1"/>
  <c r="DJ22" i="1"/>
  <c r="DI22" i="1"/>
  <c r="DH22" i="1"/>
  <c r="DG22" i="1"/>
  <c r="CK22" i="1"/>
  <c r="DE22" i="1"/>
  <c r="CJ22" i="1"/>
  <c r="DF22" i="1"/>
  <c r="CI22" i="1"/>
  <c r="CH22" i="1"/>
  <c r="CK111" i="1"/>
  <c r="CK120" i="1"/>
  <c r="CG22" i="1"/>
  <c r="CN88" i="1"/>
  <c r="CF22" i="1"/>
  <c r="CK159" i="1"/>
  <c r="CF8" i="1"/>
  <c r="CK154" i="1"/>
  <c r="CK168" i="1"/>
  <c r="CE22" i="1"/>
  <c r="CB22" i="1"/>
  <c r="CB20" i="1"/>
  <c r="CA22" i="1"/>
  <c r="BZ22" i="1"/>
  <c r="BY22" i="1"/>
  <c r="BX22" i="1"/>
  <c r="BX21" i="1"/>
  <c r="BX20" i="1"/>
  <c r="BU22" i="1"/>
  <c r="BU21" i="1"/>
  <c r="BU20" i="1"/>
  <c r="BQ22" i="1"/>
  <c r="BQ21" i="1"/>
  <c r="BP22" i="1"/>
  <c r="BN22" i="1"/>
  <c r="BM22" i="1"/>
  <c r="BM21" i="1"/>
  <c r="BD22" i="1"/>
  <c r="AG22" i="1"/>
  <c r="DJ21" i="1"/>
  <c r="DI21" i="1"/>
  <c r="DH21" i="1"/>
  <c r="DG21" i="1"/>
  <c r="CK21" i="1"/>
  <c r="DE21" i="1"/>
  <c r="CJ21" i="1"/>
  <c r="DF21" i="1"/>
  <c r="CI21" i="1"/>
  <c r="CH21" i="1"/>
  <c r="CG21" i="1"/>
  <c r="CF21" i="1"/>
  <c r="CE21" i="1"/>
  <c r="CA21" i="1"/>
  <c r="CA20" i="1"/>
  <c r="BZ21" i="1"/>
  <c r="BY21" i="1"/>
  <c r="BY20" i="1"/>
  <c r="BN21" i="1"/>
  <c r="BD21" i="1"/>
  <c r="AG21" i="1"/>
  <c r="DJ20" i="1"/>
  <c r="DI20" i="1"/>
  <c r="DH20" i="1"/>
  <c r="DG20" i="1"/>
  <c r="CK20" i="1"/>
  <c r="DE20" i="1"/>
  <c r="CJ20" i="1"/>
  <c r="DF20" i="1"/>
  <c r="CI20" i="1"/>
  <c r="CH20" i="1"/>
  <c r="CG20" i="1"/>
  <c r="CF20" i="1"/>
  <c r="CE20" i="1"/>
  <c r="BD20" i="1"/>
  <c r="AG20" i="1"/>
  <c r="DJ19" i="1"/>
  <c r="DI19" i="1"/>
  <c r="DH19" i="1"/>
  <c r="DG19" i="1"/>
  <c r="CK19" i="1"/>
  <c r="DE19" i="1"/>
  <c r="CJ19" i="1"/>
  <c r="CI19" i="1"/>
  <c r="CH19" i="1"/>
  <c r="CK110" i="1"/>
  <c r="CK119" i="1"/>
  <c r="CG19" i="1"/>
  <c r="CF19" i="1"/>
  <c r="CK158" i="1"/>
  <c r="CK167" i="1"/>
  <c r="CE19" i="1"/>
  <c r="BP19" i="1"/>
  <c r="BO19" i="1"/>
  <c r="BN19" i="1"/>
  <c r="BM19" i="1"/>
  <c r="BL19" i="1"/>
  <c r="BK19" i="1"/>
  <c r="BQ19" i="1"/>
  <c r="DJ18" i="1"/>
  <c r="DI18" i="1"/>
  <c r="DH18" i="1"/>
  <c r="DG18" i="1"/>
  <c r="CK18" i="1"/>
  <c r="DE18" i="1"/>
  <c r="CJ18" i="1"/>
  <c r="CI18" i="1"/>
  <c r="CH18" i="1"/>
  <c r="CK109" i="1"/>
  <c r="CG18" i="1"/>
  <c r="CF18" i="1"/>
  <c r="CK157" i="1"/>
  <c r="CE18" i="1"/>
  <c r="CA18" i="1"/>
  <c r="BZ18" i="1"/>
  <c r="BY18" i="1"/>
  <c r="BX18" i="1"/>
  <c r="BW18" i="1"/>
  <c r="BV18" i="1"/>
  <c r="BU18" i="1"/>
  <c r="BP18" i="1"/>
  <c r="BO18" i="1"/>
  <c r="BN18" i="1"/>
  <c r="BM18" i="1"/>
  <c r="BL18" i="1"/>
  <c r="BK18" i="1"/>
  <c r="BJ18" i="1"/>
  <c r="BQ18" i="1"/>
  <c r="BH18" i="1"/>
  <c r="BG18" i="1"/>
  <c r="BD18" i="1"/>
  <c r="AG18" i="1"/>
  <c r="DJ17" i="1"/>
  <c r="DI17" i="1"/>
  <c r="DH17" i="1"/>
  <c r="DG17" i="1"/>
  <c r="CK17" i="1"/>
  <c r="DE17" i="1"/>
  <c r="CJ17" i="1"/>
  <c r="DF17" i="1"/>
  <c r="CI17" i="1"/>
  <c r="CH17" i="1"/>
  <c r="CG17" i="1"/>
  <c r="CF17" i="1"/>
  <c r="CE17" i="1"/>
  <c r="CB17" i="1"/>
  <c r="CA17" i="1"/>
  <c r="BZ17" i="1"/>
  <c r="BY17" i="1"/>
  <c r="BX17" i="1"/>
  <c r="BW17" i="1"/>
  <c r="BV17" i="1"/>
  <c r="BU17" i="1"/>
  <c r="BP17" i="1"/>
  <c r="BO17" i="1"/>
  <c r="BN17" i="1"/>
  <c r="BM17" i="1"/>
  <c r="BL17" i="1"/>
  <c r="BK17" i="1"/>
  <c r="BJ17" i="1"/>
  <c r="BQ17" i="1"/>
  <c r="BH17" i="1"/>
  <c r="BG17" i="1"/>
  <c r="BF17" i="1"/>
  <c r="BE17" i="1"/>
  <c r="AG17" i="1"/>
  <c r="AF17" i="1"/>
  <c r="BD17" i="1"/>
  <c r="AE17" i="1"/>
  <c r="AD17" i="1"/>
  <c r="AC17" i="1"/>
  <c r="AB17" i="1"/>
  <c r="AA17" i="1"/>
  <c r="DJ16" i="1"/>
  <c r="DI16" i="1"/>
  <c r="DH16" i="1"/>
  <c r="DG16" i="1"/>
  <c r="CJ16" i="1"/>
  <c r="DF16" i="1"/>
  <c r="CK16" i="1"/>
  <c r="DE16" i="1"/>
  <c r="CI16" i="1"/>
  <c r="CH16" i="1"/>
  <c r="CG16" i="1"/>
  <c r="CF16" i="1"/>
  <c r="CE16" i="1"/>
  <c r="CB16" i="1"/>
  <c r="CA16" i="1"/>
  <c r="BZ16" i="1"/>
  <c r="BY16" i="1"/>
  <c r="BX16" i="1"/>
  <c r="BW16" i="1"/>
  <c r="BV16" i="1"/>
  <c r="BP16" i="1"/>
  <c r="BO16" i="1"/>
  <c r="BN16" i="1"/>
  <c r="BM16" i="1"/>
  <c r="BL16" i="1"/>
  <c r="BK16" i="1"/>
  <c r="BQ16" i="1"/>
  <c r="DJ15" i="1"/>
  <c r="DI15" i="1"/>
  <c r="DH15" i="1"/>
  <c r="DG15" i="1"/>
  <c r="CK15" i="1"/>
  <c r="DE15" i="1"/>
  <c r="CJ15" i="1"/>
  <c r="CI15" i="1"/>
  <c r="CH15" i="1"/>
  <c r="CK108" i="1"/>
  <c r="CG15" i="1"/>
  <c r="CF15" i="1"/>
  <c r="CK156" i="1"/>
  <c r="CE15" i="1"/>
  <c r="CA15" i="1"/>
  <c r="BZ15" i="1"/>
  <c r="BY15" i="1"/>
  <c r="BX15" i="1"/>
  <c r="BW15" i="1"/>
  <c r="BV15" i="1"/>
  <c r="BP15" i="1"/>
  <c r="BO15" i="1"/>
  <c r="BN15" i="1"/>
  <c r="BM15" i="1"/>
  <c r="BL15" i="1"/>
  <c r="BK15" i="1"/>
  <c r="BJ15" i="1"/>
  <c r="BQ15" i="1"/>
  <c r="DI14" i="1"/>
  <c r="DH14" i="1"/>
  <c r="DG14" i="1"/>
  <c r="CK14" i="1"/>
  <c r="DE14" i="1"/>
  <c r="CJ14" i="1"/>
  <c r="DF14" i="1"/>
  <c r="CI14" i="1"/>
  <c r="CH14" i="1"/>
  <c r="CG14" i="1"/>
  <c r="CF14" i="1"/>
  <c r="CE14" i="1"/>
  <c r="CB14" i="1"/>
  <c r="CA14" i="1"/>
  <c r="BZ14" i="1"/>
  <c r="BY14" i="1"/>
  <c r="BX14" i="1"/>
  <c r="BV14" i="1"/>
  <c r="BW14" i="1"/>
  <c r="BU14" i="1"/>
  <c r="BH14" i="1"/>
  <c r="BG14" i="1"/>
  <c r="BF14" i="1"/>
  <c r="BE14" i="1"/>
  <c r="BC14" i="1"/>
  <c r="AG14" i="1"/>
  <c r="AF14" i="1"/>
  <c r="BD14" i="1"/>
  <c r="AE14" i="1"/>
  <c r="AD14" i="1"/>
  <c r="AC14" i="1"/>
  <c r="AB14" i="1"/>
  <c r="AA14" i="1"/>
  <c r="DH13" i="1"/>
  <c r="DG13" i="1"/>
  <c r="CK13" i="1"/>
  <c r="DE13" i="1"/>
  <c r="CJ13" i="1"/>
  <c r="DF13" i="1"/>
  <c r="CI13" i="1"/>
  <c r="CH13" i="1"/>
  <c r="CG13" i="1"/>
  <c r="CF13" i="1"/>
  <c r="CE13" i="1"/>
  <c r="BH13" i="1"/>
  <c r="BG13" i="1"/>
  <c r="BF13" i="1"/>
  <c r="BE13" i="1"/>
  <c r="AF13" i="1"/>
  <c r="BD13" i="1"/>
  <c r="BC13" i="1"/>
  <c r="AG13" i="1"/>
  <c r="AE13" i="1"/>
  <c r="AD13" i="1"/>
  <c r="AC13" i="1"/>
  <c r="AB13" i="1"/>
  <c r="AA13" i="1"/>
  <c r="DJ12" i="1"/>
  <c r="DI12" i="1"/>
  <c r="DH12" i="1"/>
  <c r="DG12" i="1"/>
  <c r="CK12" i="1"/>
  <c r="DE12" i="1"/>
  <c r="CJ12" i="1"/>
  <c r="DF12" i="1"/>
  <c r="CI12" i="1"/>
  <c r="CH12" i="1"/>
  <c r="CG12" i="1"/>
  <c r="CF12" i="1"/>
  <c r="CE12" i="1"/>
  <c r="BH12" i="1"/>
  <c r="BG12" i="1"/>
  <c r="BF12" i="1"/>
  <c r="BE12" i="1"/>
  <c r="BC12" i="1"/>
  <c r="AG12" i="1"/>
  <c r="AF12" i="1"/>
  <c r="BD12" i="1"/>
  <c r="AE12" i="1"/>
  <c r="AD12" i="1"/>
  <c r="AC12" i="1"/>
  <c r="AB12" i="1"/>
  <c r="AA12" i="1"/>
  <c r="DJ11" i="1"/>
  <c r="DH11" i="1"/>
  <c r="DG11" i="1"/>
  <c r="CJ11" i="1"/>
  <c r="DF11" i="1"/>
  <c r="CK11" i="1"/>
  <c r="DE11" i="1"/>
  <c r="CI11" i="1"/>
  <c r="CH11" i="1"/>
  <c r="CG11" i="1"/>
  <c r="CF11" i="1"/>
  <c r="CE11" i="1"/>
  <c r="BH11" i="1"/>
  <c r="BG11" i="1"/>
  <c r="BF11" i="1"/>
  <c r="BE11" i="1"/>
  <c r="BC11" i="1"/>
  <c r="AG11" i="1"/>
  <c r="AF11" i="1"/>
  <c r="BD11" i="1"/>
  <c r="AE11" i="1"/>
  <c r="AD11" i="1"/>
  <c r="AC11" i="1"/>
  <c r="AB11" i="1"/>
  <c r="AA11" i="1"/>
  <c r="DI10" i="1"/>
  <c r="DH10" i="1"/>
  <c r="DG10" i="1"/>
  <c r="CK10" i="1"/>
  <c r="DE10" i="1"/>
  <c r="CJ10" i="1"/>
  <c r="DF10" i="1"/>
  <c r="CI10" i="1"/>
  <c r="CH10" i="1"/>
  <c r="CG10" i="1"/>
  <c r="CF10" i="1"/>
  <c r="CE10" i="1"/>
  <c r="BH10" i="1"/>
  <c r="BG10" i="1"/>
  <c r="BF10" i="1"/>
  <c r="BE10" i="1"/>
  <c r="BC10" i="1"/>
  <c r="AG10" i="1"/>
  <c r="AF10" i="1"/>
  <c r="BD10" i="1"/>
  <c r="AE10" i="1"/>
  <c r="AD10" i="1"/>
  <c r="AC10" i="1"/>
  <c r="AB10" i="1"/>
  <c r="AA10" i="1"/>
  <c r="DH9" i="1"/>
  <c r="DG9" i="1"/>
  <c r="CK9" i="1"/>
  <c r="DE9" i="1"/>
  <c r="DF9" i="1"/>
  <c r="CI9" i="1"/>
  <c r="CH9" i="1"/>
  <c r="CK107" i="1"/>
  <c r="CG9" i="1"/>
  <c r="CK131" i="1"/>
  <c r="CG8" i="1"/>
  <c r="CK130" i="1"/>
  <c r="CK140" i="1"/>
  <c r="CF9" i="1"/>
  <c r="CK155" i="1"/>
  <c r="CE9" i="1"/>
  <c r="BH9" i="1"/>
  <c r="BG9" i="1"/>
  <c r="BF9" i="1"/>
  <c r="BE9" i="1"/>
  <c r="AF9" i="1"/>
  <c r="BD9" i="1"/>
  <c r="BC9" i="1"/>
  <c r="AG9" i="1"/>
  <c r="AE9" i="1"/>
  <c r="AD9" i="1"/>
  <c r="AC9" i="1"/>
  <c r="AB9" i="1"/>
  <c r="AA9" i="1"/>
  <c r="DG8" i="1"/>
  <c r="CK8" i="1"/>
  <c r="DE8" i="1"/>
  <c r="CI8" i="1"/>
  <c r="CK133" i="1"/>
  <c r="CK142" i="1"/>
  <c r="CK165" i="1"/>
  <c r="CE8" i="1"/>
  <c r="BH8" i="1"/>
  <c r="BG8" i="1"/>
  <c r="BF8" i="1"/>
  <c r="BE8" i="1"/>
  <c r="BC8" i="1"/>
  <c r="AG8" i="1"/>
  <c r="AF8" i="1"/>
  <c r="BD8" i="1"/>
  <c r="AE8" i="1"/>
  <c r="AD8" i="1"/>
  <c r="AC8" i="1"/>
  <c r="AB8" i="1"/>
  <c r="AA8" i="1"/>
  <c r="Z8" i="1"/>
  <c r="CI68" i="1"/>
  <c r="CI67" i="1"/>
  <c r="CI66" i="1"/>
  <c r="CO86" i="1"/>
  <c r="DF18" i="1"/>
  <c r="CO87" i="1"/>
  <c r="CO96" i="1"/>
  <c r="DF19" i="1"/>
  <c r="BN52" i="1"/>
  <c r="BX52" i="1"/>
  <c r="BJ52" i="1"/>
  <c r="CB52" i="1"/>
  <c r="DF8" i="1"/>
  <c r="BU15" i="1"/>
  <c r="CJ154" i="1"/>
  <c r="DJ8" i="1"/>
  <c r="EE54" i="1"/>
  <c r="CK134" i="1"/>
  <c r="CN87" i="1"/>
  <c r="BO88" i="1"/>
  <c r="BU93" i="1"/>
  <c r="BQ135" i="1"/>
  <c r="BU135" i="1"/>
  <c r="BK126" i="1"/>
  <c r="CJ155" i="1"/>
  <c r="CJ164" i="1"/>
  <c r="DJ9" i="1"/>
  <c r="BX79" i="1"/>
  <c r="CA88" i="1"/>
  <c r="BQ95" i="1"/>
  <c r="BU95" i="1"/>
  <c r="BU82" i="1"/>
  <c r="BX89" i="1"/>
  <c r="BM92" i="1"/>
  <c r="BY92" i="1"/>
  <c r="CJ117" i="1"/>
  <c r="CG120" i="1"/>
  <c r="CG115" i="1"/>
  <c r="BO126" i="1"/>
  <c r="BQ134" i="1"/>
  <c r="BU134" i="1"/>
  <c r="BM128" i="1"/>
  <c r="BP128" i="1"/>
  <c r="BL128" i="1"/>
  <c r="BO128" i="1"/>
  <c r="BN128" i="1"/>
  <c r="CJ121" i="1"/>
  <c r="BY129" i="1"/>
  <c r="BQ136" i="1"/>
  <c r="BU136" i="1"/>
  <c r="BM130" i="1"/>
  <c r="BP130" i="1"/>
  <c r="BL130" i="1"/>
  <c r="BN130" i="1"/>
  <c r="BO130" i="1"/>
  <c r="BQ130" i="1"/>
  <c r="BK128" i="1"/>
  <c r="BQ128" i="1"/>
  <c r="CB129" i="1"/>
  <c r="CI141" i="1"/>
  <c r="CK135" i="1"/>
  <c r="CJ170" i="1"/>
  <c r="BM88" i="1"/>
  <c r="BQ94" i="1"/>
  <c r="BU94" i="1"/>
  <c r="BP88" i="1"/>
  <c r="BL88" i="1"/>
  <c r="BW88" i="1"/>
  <c r="BU83" i="1"/>
  <c r="CO93" i="1"/>
  <c r="CO92" i="1"/>
  <c r="DU86" i="1"/>
  <c r="DY86" i="1"/>
  <c r="EE86" i="1"/>
  <c r="EA86" i="1"/>
  <c r="BN88" i="1"/>
  <c r="BO90" i="1"/>
  <c r="DU90" i="1"/>
  <c r="DY90" i="1"/>
  <c r="ED90" i="1"/>
  <c r="BM136" i="1"/>
  <c r="BY136" i="1"/>
  <c r="BM134" i="1"/>
  <c r="BY134" i="1"/>
  <c r="BM126" i="1"/>
  <c r="BM135" i="1"/>
  <c r="BM133" i="1"/>
  <c r="BY119" i="1"/>
  <c r="BY126" i="1"/>
  <c r="BV133" i="1"/>
  <c r="CN83" i="1"/>
  <c r="CN97" i="1"/>
  <c r="CN86" i="1"/>
  <c r="CJ143" i="1"/>
  <c r="CJ146" i="1"/>
  <c r="CJ139" i="1"/>
  <c r="DN79" i="1"/>
  <c r="EF79" i="1"/>
  <c r="BO87" i="1"/>
  <c r="BK87" i="1"/>
  <c r="BM87" i="1"/>
  <c r="BN87" i="1"/>
  <c r="BQ87" i="1"/>
  <c r="BU80" i="1"/>
  <c r="BY87" i="1"/>
  <c r="CA87" i="1"/>
  <c r="DZ93" i="1"/>
  <c r="EF120" i="1"/>
  <c r="DU120" i="1"/>
  <c r="DY120" i="1"/>
  <c r="DN119" i="1"/>
  <c r="CJ144" i="1"/>
  <c r="CK164" i="1"/>
  <c r="BP21" i="1"/>
  <c r="CJ131" i="1"/>
  <c r="CJ140" i="1"/>
  <c r="CM84" i="1"/>
  <c r="CM93" i="1"/>
  <c r="CM92" i="1"/>
  <c r="CN68" i="1"/>
  <c r="BY79" i="1"/>
  <c r="BX88" i="1"/>
  <c r="BZ89" i="1"/>
  <c r="BX90" i="1"/>
  <c r="CG95" i="1"/>
  <c r="CG98" i="1"/>
  <c r="CM99" i="1"/>
  <c r="CM96" i="1"/>
  <c r="CG94" i="1"/>
  <c r="BK88" i="1"/>
  <c r="BQ88" i="1"/>
  <c r="BN92" i="1"/>
  <c r="BX92" i="1"/>
  <c r="CJ115" i="1"/>
  <c r="BL135" i="1"/>
  <c r="BZ135" i="1"/>
  <c r="BL126" i="1"/>
  <c r="BL136" i="1"/>
  <c r="BZ136" i="1"/>
  <c r="BL133" i="1"/>
  <c r="BZ133" i="1"/>
  <c r="BZ119" i="1"/>
  <c r="BZ126" i="1"/>
  <c r="BP135" i="1"/>
  <c r="BP134" i="1"/>
  <c r="BP136" i="1"/>
  <c r="BP132" i="1"/>
  <c r="BV132" i="1"/>
  <c r="BV135" i="1"/>
  <c r="BV134" i="1"/>
  <c r="BV136" i="1"/>
  <c r="BP126" i="1"/>
  <c r="BV119" i="1"/>
  <c r="BV126" i="1"/>
  <c r="CA126" i="1"/>
  <c r="BV129" i="1"/>
  <c r="BZ129" i="1"/>
  <c r="BU129" i="1"/>
  <c r="BU123" i="1"/>
  <c r="CI145" i="1"/>
  <c r="CI139" i="1"/>
  <c r="CJ142" i="1"/>
  <c r="CN89" i="1"/>
  <c r="DU93" i="1"/>
  <c r="DY93" i="1"/>
  <c r="BJ132" i="1"/>
  <c r="CB132" i="1"/>
  <c r="BN134" i="1"/>
  <c r="BX134" i="1"/>
  <c r="BN133" i="1"/>
  <c r="BW128" i="1"/>
  <c r="BL129" i="1"/>
  <c r="CJ166" i="1"/>
  <c r="CJ167" i="1"/>
  <c r="BY173" i="1"/>
  <c r="BP168" i="1"/>
  <c r="BL168" i="1"/>
  <c r="BO168" i="1"/>
  <c r="BK168" i="1"/>
  <c r="BU161" i="1"/>
  <c r="BN168" i="1"/>
  <c r="BM168" i="1"/>
  <c r="BV173" i="1"/>
  <c r="BW79" i="1"/>
  <c r="CA79" i="1"/>
  <c r="CJ122" i="1"/>
  <c r="BK135" i="1"/>
  <c r="CA135" i="1"/>
  <c r="BK136" i="1"/>
  <c r="CA136" i="1"/>
  <c r="BO135" i="1"/>
  <c r="BW135" i="1"/>
  <c r="BQ133" i="1"/>
  <c r="BQ132" i="1"/>
  <c r="BU132" i="1"/>
  <c r="BP127" i="1"/>
  <c r="BL127" i="1"/>
  <c r="BO127" i="1"/>
  <c r="BK127" i="1"/>
  <c r="BU120" i="1"/>
  <c r="BX128" i="1"/>
  <c r="CB128" i="1"/>
  <c r="BO129" i="1"/>
  <c r="BK129" i="1"/>
  <c r="BN129" i="1"/>
  <c r="BJ129" i="1"/>
  <c r="BM129" i="1"/>
  <c r="BQ129" i="1"/>
  <c r="BJ126" i="1"/>
  <c r="DU126" i="1"/>
  <c r="DY126" i="1"/>
  <c r="BN127" i="1"/>
  <c r="CH140" i="1"/>
  <c r="CJ141" i="1"/>
  <c r="CH142" i="1"/>
  <c r="CI143" i="1"/>
  <c r="CH144" i="1"/>
  <c r="CH146" i="1"/>
  <c r="CB159" i="1"/>
  <c r="BJ175" i="1"/>
  <c r="CB175" i="1"/>
  <c r="BJ174" i="1"/>
  <c r="BN173" i="1"/>
  <c r="BX159" i="1"/>
  <c r="BN175" i="1"/>
  <c r="BX175" i="1"/>
  <c r="BN174" i="1"/>
  <c r="BX174" i="1"/>
  <c r="CH168" i="1"/>
  <c r="BO167" i="1"/>
  <c r="BK167" i="1"/>
  <c r="BN167" i="1"/>
  <c r="BP167" i="1"/>
  <c r="BQ167" i="1"/>
  <c r="BQ159" i="1"/>
  <c r="BQ176" i="1"/>
  <c r="BU176" i="1"/>
  <c r="BU160" i="1"/>
  <c r="BW167" i="1"/>
  <c r="BP170" i="1"/>
  <c r="BK170" i="1"/>
  <c r="CG163" i="1"/>
  <c r="BM170" i="1"/>
  <c r="CH139" i="1"/>
  <c r="CI142" i="1"/>
  <c r="CH145" i="1"/>
  <c r="CH164" i="1"/>
  <c r="CG165" i="1"/>
  <c r="CH166" i="1"/>
  <c r="BK175" i="1"/>
  <c r="BK174" i="1"/>
  <c r="BK176" i="1"/>
  <c r="BK172" i="1"/>
  <c r="CA172" i="1"/>
  <c r="CA175" i="1"/>
  <c r="CA174" i="1"/>
  <c r="CA176" i="1"/>
  <c r="CA159" i="1"/>
  <c r="BO175" i="1"/>
  <c r="BW175" i="1"/>
  <c r="BO174" i="1"/>
  <c r="BO176" i="1"/>
  <c r="BO172" i="1"/>
  <c r="BW176" i="1"/>
  <c r="BW159" i="1"/>
  <c r="BN176" i="1"/>
  <c r="BX176" i="1"/>
  <c r="DU133" i="1"/>
  <c r="DY133" i="1"/>
  <c r="BJ169" i="1"/>
  <c r="BN169" i="1"/>
  <c r="BK169" i="1"/>
  <c r="BX133" i="1"/>
  <c r="BY128" i="1"/>
  <c r="BV128" i="1"/>
  <c r="CM97" i="1"/>
  <c r="BZ130" i="1"/>
  <c r="BV130" i="1"/>
  <c r="BX127" i="1"/>
  <c r="CN96" i="1"/>
  <c r="CJ163" i="1"/>
  <c r="CJ168" i="1"/>
  <c r="CJ169" i="1"/>
  <c r="CJ165" i="1"/>
  <c r="CO95" i="1"/>
  <c r="BQ175" i="1"/>
  <c r="BU175" i="1"/>
  <c r="BX173" i="1"/>
  <c r="BY133" i="1"/>
  <c r="CM98" i="1"/>
  <c r="BJ172" i="1"/>
  <c r="CB172" i="1"/>
  <c r="CB174" i="1"/>
  <c r="CM94" i="1"/>
  <c r="BM166" i="1"/>
  <c r="BV167" i="1"/>
  <c r="BW172" i="1"/>
  <c r="BK166" i="1"/>
  <c r="BN166" i="1"/>
  <c r="BU133" i="1"/>
  <c r="CA128" i="1"/>
  <c r="BX167" i="1"/>
  <c r="EF119" i="1"/>
  <c r="BY90" i="1"/>
  <c r="BZ90" i="1"/>
  <c r="BV88" i="1"/>
  <c r="BY88" i="1"/>
  <c r="BZ88" i="1"/>
  <c r="BU88" i="1"/>
  <c r="BW87" i="1"/>
  <c r="BY168" i="1"/>
  <c r="BZ168" i="1"/>
  <c r="CB168" i="1"/>
  <c r="BV168" i="1"/>
  <c r="CM68" i="1"/>
  <c r="CM52" i="1"/>
  <c r="CM67" i="1"/>
  <c r="CM66" i="1"/>
  <c r="BQ168" i="1"/>
  <c r="BW90" i="1"/>
  <c r="BV90" i="1"/>
  <c r="CA90" i="1"/>
  <c r="CK115" i="1"/>
  <c r="CK118" i="1"/>
  <c r="CH98" i="1"/>
  <c r="CH95" i="1"/>
  <c r="CH94" i="1"/>
  <c r="BU162" i="1"/>
  <c r="CB169" i="1"/>
  <c r="BZ174" i="1"/>
  <c r="BL172" i="1"/>
  <c r="BZ172" i="1"/>
  <c r="BQ173" i="1"/>
  <c r="BW174" i="1"/>
  <c r="BW168" i="1"/>
  <c r="BQ174" i="1"/>
  <c r="BU174" i="1"/>
  <c r="BX168" i="1"/>
  <c r="BX87" i="1"/>
  <c r="CN98" i="1"/>
  <c r="CA168" i="1"/>
  <c r="BY127" i="1"/>
  <c r="BW127" i="1"/>
  <c r="CA127" i="1"/>
  <c r="BV127" i="1"/>
  <c r="BZ127" i="1"/>
  <c r="BU127" i="1"/>
  <c r="BW130" i="1"/>
  <c r="BY130" i="1"/>
  <c r="CA130" i="1"/>
  <c r="BX130" i="1"/>
  <c r="BU130" i="1"/>
  <c r="BQ96" i="1"/>
  <c r="BU96" i="1"/>
  <c r="BY135" i="1"/>
  <c r="BM132" i="1"/>
  <c r="BY132" i="1"/>
  <c r="CK144" i="1"/>
  <c r="CB89" i="1"/>
  <c r="CN84" i="1"/>
  <c r="CN93" i="1"/>
  <c r="CN92" i="1"/>
  <c r="CK116" i="1"/>
  <c r="CK132" i="1"/>
  <c r="CK141" i="1"/>
  <c r="CN85" i="1"/>
  <c r="CN94" i="1"/>
  <c r="CO85" i="1"/>
  <c r="CO94" i="1"/>
  <c r="DF15" i="1"/>
  <c r="CK169" i="1"/>
  <c r="DF26" i="1"/>
  <c r="CO89" i="1"/>
  <c r="CO98" i="1"/>
  <c r="EE80" i="1"/>
  <c r="DO79" i="1"/>
  <c r="EE79" i="1"/>
  <c r="DU80" i="1"/>
  <c r="DY80" i="1"/>
  <c r="DR79" i="1"/>
  <c r="EB79" i="1"/>
  <c r="EB80" i="1"/>
  <c r="BQ79" i="1"/>
  <c r="BL89" i="1"/>
  <c r="BO89" i="1"/>
  <c r="BN89" i="1"/>
  <c r="BP89" i="1"/>
  <c r="BK89" i="1"/>
  <c r="BJ89" i="1"/>
  <c r="BM89" i="1"/>
  <c r="BQ89" i="1"/>
  <c r="BY89" i="1"/>
  <c r="EC93" i="1"/>
  <c r="DQ79" i="1"/>
  <c r="EC79" i="1"/>
  <c r="BX119" i="1"/>
  <c r="BX126" i="1"/>
  <c r="BU126" i="1"/>
  <c r="BN136" i="1"/>
  <c r="BX136" i="1"/>
  <c r="BN135" i="1"/>
  <c r="BX135" i="1"/>
  <c r="BN126" i="1"/>
  <c r="BQ126" i="1"/>
  <c r="DS119" i="1"/>
  <c r="EA119" i="1"/>
  <c r="BU163" i="1"/>
  <c r="BL170" i="1"/>
  <c r="BN170" i="1"/>
  <c r="BO170" i="1"/>
  <c r="BQ170" i="1"/>
  <c r="CK139" i="1"/>
  <c r="CK143" i="1"/>
  <c r="BM52" i="1"/>
  <c r="BY52" i="1"/>
  <c r="BQ52" i="1"/>
  <c r="BU52" i="1"/>
  <c r="BY175" i="1"/>
  <c r="BL132" i="1"/>
  <c r="BZ132" i="1"/>
  <c r="BJ166" i="1"/>
  <c r="BL166" i="1"/>
  <c r="BO166" i="1"/>
  <c r="BP166" i="1"/>
  <c r="BQ166" i="1"/>
  <c r="BK90" i="1"/>
  <c r="BL90" i="1"/>
  <c r="CH97" i="1"/>
  <c r="CI115" i="1"/>
  <c r="CI116" i="1"/>
  <c r="CI122" i="1"/>
  <c r="BY169" i="1"/>
  <c r="BZ87" i="1"/>
  <c r="BN172" i="1"/>
  <c r="BX172" i="1"/>
  <c r="BU159" i="1"/>
  <c r="CN95" i="1"/>
  <c r="BU128" i="1"/>
  <c r="BW166" i="1"/>
  <c r="CA167" i="1"/>
  <c r="BY167" i="1"/>
  <c r="BZ167" i="1"/>
  <c r="BU167" i="1"/>
  <c r="BQ127" i="1"/>
  <c r="BN90" i="1"/>
  <c r="DS79" i="1"/>
  <c r="EA79" i="1"/>
  <c r="BM90" i="1"/>
  <c r="CA89" i="1"/>
  <c r="BV89" i="1"/>
  <c r="BW89" i="1"/>
  <c r="BU89" i="1"/>
  <c r="BV87" i="1"/>
  <c r="BU87" i="1"/>
  <c r="CJ68" i="1"/>
  <c r="CK163" i="1"/>
  <c r="CK170" i="1"/>
  <c r="CK117" i="1"/>
  <c r="CK166" i="1"/>
  <c r="CO88" i="1"/>
  <c r="CO97" i="1"/>
  <c r="CK145" i="1"/>
  <c r="BP52" i="1"/>
  <c r="BV52" i="1"/>
  <c r="CL68" i="1"/>
  <c r="CL52" i="1"/>
  <c r="CL67" i="1"/>
  <c r="CL66" i="1"/>
  <c r="BO136" i="1"/>
  <c r="BW136" i="1"/>
  <c r="BO133" i="1"/>
  <c r="BO134" i="1"/>
  <c r="BW134" i="1"/>
  <c r="EC126" i="1"/>
  <c r="DQ119" i="1"/>
  <c r="EC119" i="1"/>
  <c r="CG144" i="1"/>
  <c r="CG140" i="1"/>
  <c r="CG139" i="1"/>
  <c r="DO119" i="1"/>
  <c r="DU130" i="1"/>
  <c r="DY130" i="1"/>
  <c r="BU16" i="1"/>
  <c r="BK52" i="1"/>
  <c r="CA52" i="1"/>
  <c r="DT79" i="1"/>
  <c r="DZ79" i="1"/>
  <c r="CI120" i="1"/>
  <c r="CI121" i="1"/>
  <c r="BZ170" i="1"/>
  <c r="BZ20" i="1"/>
  <c r="CK137" i="1"/>
  <c r="CK146" i="1"/>
  <c r="CN90" i="1"/>
  <c r="CN99" i="1"/>
  <c r="EF57" i="1"/>
  <c r="DU57" i="1"/>
  <c r="DY57" i="1"/>
  <c r="CG97" i="1"/>
  <c r="CG96" i="1"/>
  <c r="CH96" i="1"/>
  <c r="CI118" i="1"/>
  <c r="CG141" i="1"/>
  <c r="BP86" i="1"/>
  <c r="CH93" i="1"/>
  <c r="CH92" i="1"/>
  <c r="CI119" i="1"/>
  <c r="DT119" i="1"/>
  <c r="DZ119" i="1"/>
  <c r="BO169" i="1"/>
  <c r="BV170" i="1"/>
  <c r="CG99" i="1"/>
  <c r="BW93" i="1"/>
  <c r="BO92" i="1"/>
  <c r="BW92" i="1"/>
  <c r="CG116" i="1"/>
  <c r="CI117" i="1"/>
  <c r="CH170" i="1"/>
  <c r="BP169" i="1"/>
  <c r="BM169" i="1"/>
  <c r="BQ169" i="1"/>
  <c r="BM176" i="1"/>
  <c r="BY176" i="1"/>
  <c r="BK133" i="1"/>
  <c r="ED120" i="1"/>
  <c r="DZ120" i="1"/>
  <c r="BP175" i="1"/>
  <c r="BU168" i="1"/>
  <c r="BW133" i="1"/>
  <c r="BO132" i="1"/>
  <c r="BW132" i="1"/>
  <c r="BK132" i="1"/>
  <c r="CA132" i="1"/>
  <c r="CA133" i="1"/>
  <c r="EE119" i="1"/>
  <c r="DU119" i="1"/>
  <c r="DY119" i="1"/>
  <c r="BN132" i="1"/>
  <c r="BX132" i="1"/>
  <c r="DU79" i="1"/>
  <c r="DY79" i="1"/>
  <c r="BQ90" i="1"/>
  <c r="BM172" i="1"/>
  <c r="BY172" i="1"/>
  <c r="BW170" i="1"/>
  <c r="BX170" i="1"/>
  <c r="BY170" i="1"/>
  <c r="CA170" i="1"/>
  <c r="BU170" i="1"/>
  <c r="BM86" i="1"/>
  <c r="BN86" i="1"/>
  <c r="BK86" i="1"/>
  <c r="BL86" i="1"/>
  <c r="BU79" i="1"/>
  <c r="BO86" i="1"/>
  <c r="BJ86" i="1"/>
  <c r="BZ166" i="1"/>
  <c r="BV166" i="1"/>
  <c r="BX166" i="1"/>
  <c r="BY166" i="1"/>
  <c r="CA166" i="1"/>
  <c r="CB166" i="1"/>
  <c r="BU166" i="1"/>
  <c r="BW169" i="1"/>
  <c r="CA169" i="1"/>
  <c r="BX169" i="1"/>
  <c r="BZ169" i="1"/>
  <c r="BV169" i="1"/>
  <c r="BV175" i="1"/>
  <c r="BP172" i="1"/>
  <c r="BV172" i="1"/>
  <c r="BU173" i="1"/>
  <c r="BQ172" i="1"/>
  <c r="BU172" i="1"/>
  <c r="BU90" i="1"/>
  <c r="BZ86" i="1"/>
  <c r="BV86" i="1"/>
  <c r="BX86" i="1"/>
  <c r="CB86" i="1"/>
  <c r="BW86" i="1"/>
  <c r="BY86" i="1"/>
  <c r="CA86" i="1"/>
  <c r="BQ86" i="1"/>
  <c r="BU169" i="1"/>
  <c r="BU86" i="1"/>
  <c r="CJ84" i="1"/>
  <c r="CR105" i="1"/>
  <c r="CJ85" i="1"/>
  <c r="CS105" i="1"/>
  <c r="CJ83" i="1"/>
  <c r="CJ93" i="1"/>
  <c r="CJ92" i="1"/>
  <c r="CJ94" i="1"/>
  <c r="CJ97" i="1"/>
  <c r="CQ105" i="1"/>
  <c r="CJ99" i="1"/>
  <c r="CJ98" i="1"/>
  <c r="CJ96" i="1"/>
  <c r="CJ101" i="1"/>
  <c r="CJ95" i="1"/>
</calcChain>
</file>

<file path=xl/sharedStrings.xml><?xml version="1.0" encoding="utf-8"?>
<sst xmlns="http://schemas.openxmlformats.org/spreadsheetml/2006/main" count="1423" uniqueCount="342">
  <si>
    <t>5.2 לוח</t>
  </si>
  <si>
    <t xml:space="preserve">                           Table 5.2</t>
  </si>
  <si>
    <t>5.3 לוח</t>
  </si>
  <si>
    <t>Table 5.3</t>
  </si>
  <si>
    <t xml:space="preserve">                                                            Table 5.4</t>
  </si>
  <si>
    <t>Table 5.5</t>
  </si>
  <si>
    <t>5.6 לוח</t>
  </si>
  <si>
    <t>Recipients of Degrees in Institutions of Higher Education</t>
  </si>
  <si>
    <t xml:space="preserve">מקבלי תארים במוסדות להשכלה גבוהה </t>
  </si>
  <si>
    <t>מקבלי תארים באוניברסיטאות לפי תואר</t>
  </si>
  <si>
    <t xml:space="preserve">  Recipients of Degrees in Universities, by Level of Degree</t>
  </si>
  <si>
    <t xml:space="preserve"> מקבלי תארים באוניברסיטאות לפי תואר, מין ומוסד</t>
  </si>
  <si>
    <t>Recipients of Degrees from Universities by Level of Degree, Sex and Institution</t>
  </si>
  <si>
    <t>5.4 לוח</t>
  </si>
  <si>
    <t xml:space="preserve">                                              Recipients of Degrees in Universities,</t>
  </si>
  <si>
    <t>Recipients of Degrees from Universities by Level of Degree and Field of Study</t>
  </si>
  <si>
    <t xml:space="preserve"> מקבלי תארים באוניברסיטאות, לפי מוסד ותחום לימודים</t>
  </si>
  <si>
    <t xml:space="preserve">                                                                           Table 5.6</t>
  </si>
  <si>
    <t>by Type of Institution and Level of Degree</t>
  </si>
  <si>
    <t>לפי סוג מוסד ותואר</t>
  </si>
  <si>
    <t>תש"ט - תשנ"ח</t>
  </si>
  <si>
    <t xml:space="preserve">       1948/49 - 1995/96</t>
  </si>
  <si>
    <t>תשל"ה - תשנ"ח</t>
  </si>
  <si>
    <t>1974/75 - 1994/95</t>
  </si>
  <si>
    <t>מקבלי תארים באוניברסיטאות לפי מוסד ותואר</t>
  </si>
  <si>
    <t xml:space="preserve">                                             by Institution and Level of Degree </t>
  </si>
  <si>
    <t>1974/75 - 1995/96</t>
  </si>
  <si>
    <t>תש"ן</t>
  </si>
  <si>
    <t>תואר</t>
  </si>
  <si>
    <t>Level of degree</t>
  </si>
  <si>
    <t xml:space="preserve">  תש"ן</t>
  </si>
  <si>
    <t>1989/90</t>
  </si>
  <si>
    <t>5.5 לוח</t>
  </si>
  <si>
    <t xml:space="preserve">                                                             Recipients of Degrees from Universities</t>
  </si>
  <si>
    <t>Bachelor's</t>
  </si>
  <si>
    <t>Master's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</si>
  <si>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</si>
  <si>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</si>
  <si>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</si>
  <si>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</si>
  <si>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</si>
  <si>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</si>
  <si>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</si>
  <si>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</si>
  <si>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תשמ"ט</t>
  </si>
  <si>
    <t>תשמ"ח</t>
  </si>
  <si>
    <t>תשמ"ז</t>
  </si>
  <si>
    <t>תשמ"ו</t>
  </si>
  <si>
    <t>תשמ"ה</t>
  </si>
  <si>
    <t>תש"ם</t>
  </si>
  <si>
    <t>תשל"ה</t>
  </si>
  <si>
    <t>מיו ומוסד</t>
  </si>
  <si>
    <t>Institution and sex</t>
  </si>
  <si>
    <t>1974/75</t>
  </si>
  <si>
    <t>1979/80</t>
  </si>
  <si>
    <t>1984/85</t>
  </si>
  <si>
    <t>1985/86</t>
  </si>
  <si>
    <t>1986/87</t>
  </si>
  <si>
    <t>1987/88</t>
  </si>
  <si>
    <t>1988/89</t>
  </si>
  <si>
    <t>1990/91</t>
  </si>
  <si>
    <t>1991/92</t>
  </si>
  <si>
    <t>1992/93</t>
  </si>
  <si>
    <t>1993/94</t>
  </si>
  <si>
    <t>1994/95</t>
  </si>
  <si>
    <t>1995/96</t>
  </si>
  <si>
    <t>מקבלי תארים באוניברסיטאות לפי תואר ותחום לימודים</t>
  </si>
  <si>
    <t xml:space="preserve">                                                          by Institution and Field of Study</t>
  </si>
  <si>
    <r>
      <t xml:space="preserve">מקבלי תואר ראשון - </t>
    </r>
    <r>
      <rPr>
        <sz val="10"/>
        <color indexed="8"/>
        <rFont val="Times New Roman"/>
        <family val="1"/>
        <charset val="177"/>
      </rPr>
      <t>Bachelor's degree recipients</t>
    </r>
  </si>
  <si>
    <t>1תעודה</t>
  </si>
  <si>
    <t>שלישי</t>
  </si>
  <si>
    <t xml:space="preserve"> שני</t>
  </si>
  <si>
    <t>ראשון</t>
  </si>
  <si>
    <t>סה"כ</t>
  </si>
  <si>
    <t>Total</t>
  </si>
  <si>
    <t>degree</t>
  </si>
  <si>
    <t>Doctorate</t>
  </si>
  <si>
    <t>Diploma(1)</t>
  </si>
  <si>
    <t>כל התארים</t>
  </si>
  <si>
    <t>אוניברסיטת</t>
  </si>
  <si>
    <t>Ben-Gurion</t>
  </si>
  <si>
    <t>Weizmann</t>
  </si>
  <si>
    <t>תשל"ה - תשנ"ז</t>
  </si>
  <si>
    <t>-</t>
  </si>
  <si>
    <t>מזה: נשים</t>
  </si>
  <si>
    <t>thereof: Women</t>
  </si>
  <si>
    <t xml:space="preserve">    למדע</t>
  </si>
  <si>
    <t>בנגב</t>
  </si>
  <si>
    <t xml:space="preserve">   חיפה</t>
  </si>
  <si>
    <t xml:space="preserve">  בר-אילן</t>
  </si>
  <si>
    <t xml:space="preserve">  תל-אביב </t>
  </si>
  <si>
    <t>הטכניון</t>
  </si>
  <si>
    <t xml:space="preserve">   העברית</t>
  </si>
  <si>
    <t>University</t>
  </si>
  <si>
    <t>Technion</t>
  </si>
  <si>
    <t xml:space="preserve"> University</t>
  </si>
  <si>
    <t>of the Negev</t>
  </si>
  <si>
    <t>Science</t>
  </si>
  <si>
    <t>תחום לימודים</t>
  </si>
  <si>
    <t>Field of study</t>
  </si>
  <si>
    <t xml:space="preserve">  בן-גוריון</t>
  </si>
  <si>
    <t>האוניברסיטה</t>
  </si>
  <si>
    <t xml:space="preserve"> Hebrew</t>
  </si>
  <si>
    <t>Tel-Aviv</t>
  </si>
  <si>
    <t>Bar-Ilan</t>
  </si>
  <si>
    <t>Haifa</t>
  </si>
  <si>
    <t>University of</t>
  </si>
  <si>
    <t>Institute of</t>
  </si>
  <si>
    <t xml:space="preserve">מקבלי תואר מתקדם </t>
  </si>
  <si>
    <t>מוסדות אחרים להשכלה גבוהה</t>
  </si>
  <si>
    <t>האוניברסיטה הפתוחה</t>
  </si>
  <si>
    <t>אוניברסיטאות</t>
  </si>
  <si>
    <t>סך כולל</t>
  </si>
  <si>
    <t>תש"ך</t>
  </si>
  <si>
    <t>1959/60</t>
  </si>
  <si>
    <t>מספרים מוחלטים</t>
  </si>
  <si>
    <t>ויצמן למדע</t>
  </si>
  <si>
    <t xml:space="preserve">    בנגב</t>
  </si>
  <si>
    <t xml:space="preserve">    חיפה</t>
  </si>
  <si>
    <t xml:space="preserve"> בר-אילן</t>
  </si>
  <si>
    <t xml:space="preserve"> תל-אביב</t>
  </si>
  <si>
    <t xml:space="preserve"> הטכניון</t>
  </si>
  <si>
    <t xml:space="preserve"> הכל</t>
  </si>
  <si>
    <t>The Negev</t>
  </si>
  <si>
    <t>of Science</t>
  </si>
  <si>
    <t>Recipients of postgraduate degrees</t>
  </si>
  <si>
    <t>Other institutions of higher education</t>
  </si>
  <si>
    <t>Open University of Israel</t>
  </si>
  <si>
    <t>Universities</t>
  </si>
  <si>
    <t>Grand total</t>
  </si>
  <si>
    <t>תש"ל</t>
  </si>
  <si>
    <t>1969/70</t>
  </si>
  <si>
    <t>האוניברסיטה העברית</t>
  </si>
  <si>
    <t>Hebrew University</t>
  </si>
  <si>
    <t>סך הכל</t>
  </si>
  <si>
    <t>Bachelor's degree</t>
  </si>
  <si>
    <t xml:space="preserve">                          סך כולל</t>
  </si>
  <si>
    <t xml:space="preserve">  -</t>
  </si>
  <si>
    <t>תואר ראשון</t>
  </si>
  <si>
    <t>Master's degree</t>
  </si>
  <si>
    <t xml:space="preserve">               מדעי הרוח  -  סה"כ</t>
  </si>
  <si>
    <t>Humanities - total</t>
  </si>
  <si>
    <t>1980/81</t>
  </si>
  <si>
    <t>תשמ"א</t>
  </si>
  <si>
    <t>תשל"ו</t>
  </si>
  <si>
    <t>1975/76</t>
  </si>
  <si>
    <t>אוניברסיטת תל-אביב</t>
  </si>
  <si>
    <t>Tel-Aviv University</t>
  </si>
  <si>
    <t>תואר שני</t>
  </si>
  <si>
    <t xml:space="preserve">                מדעי הרוח הכלליים</t>
  </si>
  <si>
    <t>General humanities</t>
  </si>
  <si>
    <t>1981/82</t>
  </si>
  <si>
    <t>תשמ"ב</t>
  </si>
  <si>
    <t>תשל"ז</t>
  </si>
  <si>
    <t>1976/77</t>
  </si>
  <si>
    <t>אוניברסיטת בר-אילן</t>
  </si>
  <si>
    <t>Bar-Ilan University</t>
  </si>
  <si>
    <t>תואר שלישי</t>
  </si>
  <si>
    <t>Diploma1</t>
  </si>
  <si>
    <t xml:space="preserve"> שפות, ספרויות ולימודים רגיונליים</t>
  </si>
  <si>
    <t>Languages, literature and regional studies</t>
  </si>
  <si>
    <t>1982/83</t>
  </si>
  <si>
    <t>תשמ"ג</t>
  </si>
  <si>
    <t>תשל"ח</t>
  </si>
  <si>
    <t>1977/78</t>
  </si>
  <si>
    <t>אוניברסיטת חיפה</t>
  </si>
  <si>
    <t>Haifa University</t>
  </si>
  <si>
    <t>(1)תעודה</t>
  </si>
  <si>
    <t xml:space="preserve">              חינוך והכשרה להוראה</t>
  </si>
  <si>
    <t>Education and teacher training</t>
  </si>
  <si>
    <t>1983/84</t>
  </si>
  <si>
    <t>תשמ"ד</t>
  </si>
  <si>
    <t>תשל"ט</t>
  </si>
  <si>
    <t>1978/79</t>
  </si>
  <si>
    <t>אוניברסיטת בן-גוריון בנגב</t>
  </si>
  <si>
    <t>Ben-Gurion University of the Negev</t>
  </si>
  <si>
    <t xml:space="preserve">    אמנות, אמנויות ואמנות שימושית</t>
  </si>
  <si>
    <t>Arts, crafts and applied arts</t>
  </si>
  <si>
    <t>מכון ויצמן למדע</t>
  </si>
  <si>
    <t>Weizmann Institute of Science</t>
  </si>
  <si>
    <t>אחוזים</t>
  </si>
  <si>
    <t xml:space="preserve">           תוכניות מיוחדות ושונות</t>
  </si>
  <si>
    <t>Special courses and miscellaneous</t>
  </si>
  <si>
    <t xml:space="preserve">              מדעי החברה  -  סה"כ</t>
  </si>
  <si>
    <t>Social sciences - total</t>
  </si>
  <si>
    <t xml:space="preserve">                       מדעי החברה</t>
  </si>
  <si>
    <t>Social sciences</t>
  </si>
  <si>
    <t xml:space="preserve">               עסקים ומדעי הניהול</t>
  </si>
  <si>
    <t>Business and management</t>
  </si>
  <si>
    <t xml:space="preserve">                           משפטים</t>
  </si>
  <si>
    <t>Law</t>
  </si>
  <si>
    <t xml:space="preserve">                   רפואה  -  סה"כ</t>
  </si>
  <si>
    <t>Medicine - total</t>
  </si>
  <si>
    <t xml:space="preserve">                            רפואה</t>
  </si>
  <si>
    <t>Medicine</t>
  </si>
  <si>
    <t xml:space="preserve">              מקצועות עזר רפואיים</t>
  </si>
  <si>
    <t>Para-medical studies</t>
  </si>
  <si>
    <t xml:space="preserve">-  </t>
  </si>
  <si>
    <t xml:space="preserve">       מתמטיקה ומדעי הטבע -  סה"כ</t>
  </si>
  <si>
    <t>Mathematics and natural sciences - total</t>
  </si>
  <si>
    <t xml:space="preserve">   מתמטיקה,סטטיסטיקה ומדעי המחשב</t>
  </si>
  <si>
    <t>Mathematics, statistics and computer sciences</t>
  </si>
  <si>
    <t xml:space="preserve">                המדעים הפיסיקליים</t>
  </si>
  <si>
    <t>Physical sciences</t>
  </si>
  <si>
    <t xml:space="preserve">                המדעים הביולוגיים</t>
  </si>
  <si>
    <t>Biological sciences</t>
  </si>
  <si>
    <t>1996/97</t>
  </si>
  <si>
    <t xml:space="preserve">    1 In addition, 372 students received a teaching diploma together with a degree and were counted here as the</t>
  </si>
  <si>
    <t xml:space="preserve">                           חקלאות</t>
  </si>
  <si>
    <t>Agriculture</t>
  </si>
  <si>
    <t>1997/98</t>
  </si>
  <si>
    <t>.1. בנוסף, 372 סטודנטים קיבלו תעודת הוראה יחד עם תואר ונימנו לפי התואר</t>
  </si>
  <si>
    <t xml:space="preserve">      recipients of a degree.</t>
  </si>
  <si>
    <t xml:space="preserve">                  הנדסה ואדריכלות</t>
  </si>
  <si>
    <t>Engineering and architecture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</si>
  <si>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</si>
  <si>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</si>
  <si>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</si>
  <si>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</si>
  <si>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</si>
  <si>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</si>
  <si>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</si>
  <si>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</si>
  <si>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</si>
  <si>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</si>
  <si>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</si>
  <si>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</si>
  <si>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</si>
  <si>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</si>
  <si>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</si>
  <si>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</si>
  <si>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</si>
  <si>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</si>
  <si>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</si>
  <si>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</si>
  <si>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</si>
  <si>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</si>
  <si>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מקבלי תארים באוניברסיטאות, לפי מוסד ותואר</t>
  </si>
  <si>
    <t>מכון ויצמן</t>
  </si>
  <si>
    <t>בן-גוריון</t>
  </si>
  <si>
    <t xml:space="preserve"> אוניברסיטת</t>
  </si>
  <si>
    <t xml:space="preserve"> האוניברסיטה</t>
  </si>
  <si>
    <t>Hebrew</t>
  </si>
  <si>
    <t xml:space="preserve"> Tel-Aviv</t>
  </si>
  <si>
    <t>Level of Degree</t>
  </si>
  <si>
    <t>Medicine(1)</t>
  </si>
  <si>
    <t>תעודה</t>
  </si>
  <si>
    <t>שני</t>
  </si>
  <si>
    <t>_</t>
  </si>
  <si>
    <t>מוסד</t>
  </si>
  <si>
    <t>Institution</t>
  </si>
  <si>
    <t>Table 5.6</t>
  </si>
  <si>
    <t>Absolute numbers</t>
  </si>
  <si>
    <t>מכון</t>
  </si>
  <si>
    <t>ויצמן</t>
  </si>
  <si>
    <t>למדע</t>
  </si>
  <si>
    <t>Percentages</t>
  </si>
  <si>
    <t>.1. בתשנ"ג החלו להעניק תואר ראשון ברפואה באוניברסיטת תל-אביב</t>
  </si>
  <si>
    <t>1. In 1992/93 the University of Tel-Aviv granted for the first time a Bachelor's degree in medicine.</t>
  </si>
  <si>
    <t>מקבלי תואר שלישי</t>
  </si>
  <si>
    <t xml:space="preserve"> מדעי הרוח</t>
  </si>
  <si>
    <t>חינוך והכשרה להוראה</t>
  </si>
  <si>
    <t>מדעי החברה - סה"כ</t>
  </si>
  <si>
    <t>משפטים</t>
  </si>
  <si>
    <t>מדעי חברה</t>
  </si>
  <si>
    <t xml:space="preserve"> (1)רפואה</t>
  </si>
  <si>
    <t>מתמטיקה, ססטיסטיקה ומדעי המחשב</t>
  </si>
  <si>
    <t>מתמטיקה</t>
  </si>
  <si>
    <t>המדעים הפיסיקליים</t>
  </si>
  <si>
    <t>פיסיקליים</t>
  </si>
  <si>
    <t>.1. בנוסף, 450 סטודנטים קיבלו תעודת הוראה יחד עם תואר ונימנו לפי התואר</t>
  </si>
  <si>
    <t>1. In addition, 450 students received a teaching diploma together with a degree and were counted here as the_x0000_</t>
  </si>
  <si>
    <t>מדעי חיים</t>
  </si>
  <si>
    <t>חיים</t>
  </si>
  <si>
    <t>הנדסה ואדריכלות</t>
  </si>
  <si>
    <t>הנדסה</t>
  </si>
  <si>
    <t>(באחוזים)</t>
  </si>
  <si>
    <t>המדעים החיים</t>
  </si>
  <si>
    <t>יתר</t>
  </si>
  <si>
    <t>פתוחה</t>
  </si>
  <si>
    <t>מדעי החברה</t>
  </si>
  <si>
    <t>+ רפואה</t>
  </si>
  <si>
    <t>מתמטיקה ומדעי הטבע</t>
  </si>
  <si>
    <t>חקלאות</t>
  </si>
  <si>
    <t xml:space="preserve"> רפואה</t>
  </si>
  <si>
    <t>מקבלי תואר ראשון במדעי הטבע והטכנולוגיה לפי סוג מוסד ותחום</t>
  </si>
  <si>
    <t>תשנ"ג - תשנ"ה</t>
  </si>
  <si>
    <t>סוג מוסד ותחום</t>
  </si>
  <si>
    <t>א. אוניברסיטאות</t>
  </si>
  <si>
    <t xml:space="preserve"> מקבלי תארים באוניברסיטאות לפי מוסד ותחום לימודים</t>
  </si>
  <si>
    <t>ב. האוניברסיטה הפתוחה</t>
  </si>
  <si>
    <t>ג. מוסדות אחרים</t>
  </si>
  <si>
    <t>הנדסה ומדע שימושי</t>
  </si>
  <si>
    <t>4 לוח</t>
  </si>
  <si>
    <t>מקבלי תואר ראשון במתמטיקה סטטיסטיקה ומחשבים ובהנדסת חשמל ואלקטרוניקה</t>
  </si>
  <si>
    <t>לפי סוג מוסד ותחום</t>
  </si>
  <si>
    <t>תשנ"א - תשנ"ו</t>
  </si>
  <si>
    <t>מתמטיקה סטטיסטיקה ומחשבים</t>
  </si>
  <si>
    <t>:מזה</t>
  </si>
  <si>
    <t>בוגרים שאובחנו במפורש כבוגרי מחשבים</t>
  </si>
  <si>
    <t>מדעי המחשב</t>
  </si>
  <si>
    <t>מתמטיקה- מדעי המחשב</t>
  </si>
  <si>
    <t>.1. בנוסף, ??? סטודנטים קיבלו תעודת הוראה יחד עם תואר ונימנו לפי התואר</t>
  </si>
  <si>
    <t>1. In addition, ??? students received a teaching diploma together with a degree and were counted here as the_x0000_</t>
  </si>
  <si>
    <t>מערכות מידע</t>
  </si>
  <si>
    <t>הנדסת מחשבים</t>
  </si>
  <si>
    <t xml:space="preserve"> ג. מוסדות אחרים</t>
  </si>
  <si>
    <t>הנדסת חשמל ואלקטרוניקה</t>
  </si>
  <si>
    <t xml:space="preserve"> מוסדות אחרים</t>
  </si>
  <si>
    <t>לוח 15:</t>
  </si>
  <si>
    <t>Table 15:</t>
  </si>
  <si>
    <t>Source: C.B.S</t>
  </si>
  <si>
    <t>מקור: למ"ס</t>
  </si>
  <si>
    <t>2009/10</t>
  </si>
  <si>
    <t>תש"ע</t>
  </si>
  <si>
    <t>מכללות אקדמיות לחינוך</t>
  </si>
  <si>
    <t>2010/11</t>
  </si>
  <si>
    <t>2011/12</t>
  </si>
  <si>
    <t>2012/13</t>
  </si>
  <si>
    <t>תשע"א</t>
  </si>
  <si>
    <t>תשע"ב</t>
  </si>
  <si>
    <t>תשע"ג</t>
  </si>
  <si>
    <t>Academic Colleges of Education</t>
  </si>
  <si>
    <t>תשע"ד</t>
  </si>
  <si>
    <t>2014/15</t>
  </si>
  <si>
    <t>תשע"ה</t>
  </si>
  <si>
    <t>2015/16</t>
  </si>
  <si>
    <t>תשע"ו</t>
  </si>
  <si>
    <t>2016/17</t>
  </si>
  <si>
    <t>מתשע"ו נתוני אריאל כלולים בתוך נתוני האוניברסיטאות.</t>
  </si>
  <si>
    <t>Since 2015/16 data on Ariel University is included with</t>
  </si>
  <si>
    <t xml:space="preserve"> the data on universities.</t>
  </si>
  <si>
    <t>הערות:</t>
  </si>
  <si>
    <t>Notes:</t>
  </si>
  <si>
    <t>2013/14</t>
  </si>
  <si>
    <t>תשע"ז</t>
  </si>
  <si>
    <t>תשע"ח</t>
  </si>
  <si>
    <t>2017/18</t>
  </si>
  <si>
    <t>תשע"ט</t>
  </si>
  <si>
    <t>2018/19</t>
  </si>
  <si>
    <t>תש"ף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</si>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</sst>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_)"/>
    <numFmt numFmtId="166" formatCode="#."/>
    <numFmt numFmtId="167" formatCode="#.00"/>
  </numFmts>
  <fonts count="34">
    <font>
      <sz val="12"/>
      <name val="Courier"/>
      <charset val="177"/>
    </font>
    <font>
      <sz val="12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2"/>
      <color indexed="8"/>
      <name val="Arial"/>
      <family val="2"/>
      <charset val="177"/>
    </font>
    <font>
      <sz val="12"/>
      <name val="Arial"/>
      <family val="2"/>
      <charset val="177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b/>
      <u/>
      <sz val="14"/>
      <color indexed="8"/>
      <name val="Arial"/>
      <family val="2"/>
      <charset val="177"/>
    </font>
    <font>
      <sz val="11"/>
      <color indexed="8"/>
      <name val="Times New Roman"/>
      <family val="1"/>
      <charset val="177"/>
    </font>
    <font>
      <b/>
      <sz val="14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b/>
      <sz val="12"/>
      <color indexed="8"/>
      <name val="Arial"/>
      <family val="2"/>
      <charset val="177"/>
    </font>
    <font>
      <u/>
      <sz val="12"/>
      <color indexed="8"/>
      <name val="Arial"/>
      <family val="2"/>
      <charset val="177"/>
    </font>
    <font>
      <u/>
      <sz val="12"/>
      <name val="Arial"/>
      <family val="2"/>
      <charset val="177"/>
    </font>
    <font>
      <sz val="10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b/>
      <u/>
      <sz val="12"/>
      <color indexed="8"/>
      <name val="Arial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b/>
      <sz val="8.5"/>
      <color indexed="8"/>
      <name val="Times New Roman"/>
      <family val="1"/>
      <charset val="177"/>
    </font>
    <font>
      <sz val="8.5"/>
      <name val="Times New Roman"/>
      <family val="1"/>
      <charset val="177"/>
    </font>
    <font>
      <sz val="9"/>
      <name val="David"/>
      <family val="2"/>
      <charset val="177"/>
    </font>
    <font>
      <i/>
      <u/>
      <sz val="12"/>
      <color indexed="8"/>
      <name val="Arial"/>
      <family val="2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177"/>
    </font>
    <font>
      <sz val="12"/>
      <color indexed="8"/>
      <name val="Courier"/>
      <family val="3"/>
    </font>
    <font>
      <sz val="10"/>
      <name val="David"/>
      <family val="2"/>
      <charset val="177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26" fillId="0" borderId="0">
      <protection locked="0"/>
    </xf>
    <xf numFmtId="167" fontId="26" fillId="0" borderId="0">
      <protection locked="0"/>
    </xf>
    <xf numFmtId="166" fontId="27" fillId="0" borderId="0">
      <protection locked="0"/>
    </xf>
    <xf numFmtId="166" fontId="27" fillId="0" borderId="0">
      <protection locked="0"/>
    </xf>
    <xf numFmtId="166" fontId="26" fillId="0" borderId="1">
      <protection locked="0"/>
    </xf>
    <xf numFmtId="0" fontId="31" fillId="0" borderId="0" applyFont="0"/>
  </cellStyleXfs>
  <cellXfs count="121">
    <xf numFmtId="0" fontId="0" fillId="0" borderId="0" xfId="0"/>
    <xf numFmtId="0" fontId="1" fillId="0" borderId="0" xfId="0" applyFont="1" applyFill="1"/>
    <xf numFmtId="37" fontId="1" fillId="0" borderId="0" xfId="0" applyNumberFormat="1" applyFont="1" applyFill="1" applyProtection="1"/>
    <xf numFmtId="0" fontId="1" fillId="0" borderId="0" xfId="0" applyFont="1"/>
    <xf numFmtId="37" fontId="2" fillId="0" borderId="0" xfId="0" applyNumberFormat="1" applyFont="1" applyFill="1" applyAlignment="1" applyProtection="1">
      <alignment horizontal="center"/>
    </xf>
    <xf numFmtId="37" fontId="1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0" xfId="0" applyNumberFormat="1" applyFont="1" applyFill="1" applyAlignment="1" applyProtection="1"/>
    <xf numFmtId="0" fontId="3" fillId="0" borderId="0" xfId="0" applyFont="1" applyFill="1"/>
    <xf numFmtId="3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Fill="1" applyAlignment="1" applyProtection="1"/>
    <xf numFmtId="37" fontId="3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/>
    <xf numFmtId="37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37" fontId="11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37" fontId="3" fillId="0" borderId="0" xfId="0" applyNumberFormat="1" applyFont="1" applyFill="1" applyBorder="1" applyProtection="1"/>
    <xf numFmtId="0" fontId="4" fillId="0" borderId="0" xfId="0" applyFont="1" applyBorder="1"/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Fill="1" applyProtection="1"/>
    <xf numFmtId="3" fontId="12" fillId="0" borderId="0" xfId="0" applyNumberFormat="1" applyFont="1" applyFill="1"/>
    <xf numFmtId="0" fontId="13" fillId="0" borderId="0" xfId="0" applyFont="1" applyAlignment="1" applyProtection="1">
      <alignment horizontal="right"/>
    </xf>
    <xf numFmtId="0" fontId="12" fillId="0" borderId="0" xfId="0" applyFont="1" applyFill="1" applyAlignment="1" applyProtection="1"/>
    <xf numFmtId="37" fontId="12" fillId="0" borderId="0" xfId="0" applyNumberFormat="1" applyFont="1" applyFill="1" applyAlignment="1" applyProtection="1"/>
    <xf numFmtId="37" fontId="12" fillId="0" borderId="0" xfId="0" applyNumberFormat="1" applyFont="1" applyFill="1" applyAlignment="1" applyProtection="1">
      <alignment horizontal="right"/>
    </xf>
    <xf numFmtId="37" fontId="16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3" fontId="3" fillId="0" borderId="0" xfId="0" applyNumberFormat="1" applyFont="1" applyFill="1" applyAlignment="1" applyProtection="1"/>
    <xf numFmtId="3" fontId="3" fillId="0" borderId="0" xfId="0" applyNumberFormat="1" applyFont="1" applyFill="1" applyProtection="1"/>
    <xf numFmtId="37" fontId="18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37" fontId="3" fillId="0" borderId="0" xfId="0" applyNumberFormat="1" applyFont="1" applyFill="1" applyBorder="1" applyAlignment="1" applyProtection="1"/>
    <xf numFmtId="37" fontId="21" fillId="0" borderId="0" xfId="0" applyNumberFormat="1" applyFont="1" applyFill="1" applyAlignment="1" applyProtection="1"/>
    <xf numFmtId="37" fontId="21" fillId="0" borderId="0" xfId="0" applyNumberFormat="1" applyFont="1" applyFill="1" applyAlignment="1" applyProtection="1">
      <alignment horizontal="right" indent="1"/>
    </xf>
    <xf numFmtId="37" fontId="21" fillId="0" borderId="0" xfId="0" quotePrefix="1" applyNumberFormat="1" applyFont="1" applyFill="1" applyAlignment="1" applyProtection="1">
      <alignment horizontal="center"/>
    </xf>
    <xf numFmtId="37" fontId="21" fillId="0" borderId="0" xfId="0" applyNumberFormat="1" applyFont="1" applyFill="1" applyAlignment="1" applyProtection="1">
      <alignment horizontal="center"/>
    </xf>
    <xf numFmtId="37" fontId="22" fillId="0" borderId="0" xfId="0" applyNumberFormat="1" applyFont="1" applyFill="1" applyAlignment="1" applyProtection="1">
      <alignment horizontal="center"/>
    </xf>
    <xf numFmtId="37" fontId="17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Protection="1"/>
    <xf numFmtId="165" fontId="3" fillId="0" borderId="0" xfId="0" applyNumberFormat="1" applyFont="1" applyFill="1" applyAlignment="1" applyProtection="1"/>
    <xf numFmtId="37" fontId="21" fillId="0" borderId="0" xfId="0" quotePrefix="1" applyNumberFormat="1" applyFont="1" applyFill="1" applyAlignment="1" applyProtection="1"/>
    <xf numFmtId="37" fontId="4" fillId="0" borderId="0" xfId="0" applyNumberFormat="1" applyFont="1" applyProtection="1"/>
    <xf numFmtId="3" fontId="3" fillId="0" borderId="0" xfId="0" applyNumberFormat="1" applyFont="1" applyFill="1" applyBorder="1"/>
    <xf numFmtId="37" fontId="17" fillId="0" borderId="0" xfId="0" applyNumberFormat="1" applyFont="1" applyFill="1" applyAlignment="1" applyProtection="1"/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Alignment="1" applyProtection="1">
      <alignment horizontal="right" indent="1"/>
    </xf>
    <xf numFmtId="37" fontId="24" fillId="0" borderId="0" xfId="0" applyNumberFormat="1" applyFont="1" applyAlignment="1" applyProtection="1">
      <alignment horizontal="right"/>
    </xf>
    <xf numFmtId="37" fontId="23" fillId="0" borderId="0" xfId="0" quotePrefix="1" applyNumberFormat="1" applyFont="1" applyAlignment="1" applyProtection="1">
      <alignment horizontal="left"/>
    </xf>
    <xf numFmtId="3" fontId="23" fillId="0" borderId="0" xfId="0" applyNumberFormat="1" applyFont="1" applyAlignment="1">
      <alignment horizontal="right" indent="1"/>
    </xf>
    <xf numFmtId="0" fontId="24" fillId="0" borderId="0" xfId="0" applyFont="1"/>
    <xf numFmtId="37" fontId="4" fillId="0" borderId="0" xfId="0" applyNumberFormat="1" applyFont="1" applyAlignment="1" applyProtection="1">
      <alignment horizontal="right"/>
    </xf>
    <xf numFmtId="37" fontId="17" fillId="0" borderId="0" xfId="0" applyNumberFormat="1" applyFont="1" applyFill="1" applyProtection="1"/>
    <xf numFmtId="37" fontId="21" fillId="0" borderId="0" xfId="0" applyNumberFormat="1" applyFont="1" applyFill="1" applyBorder="1" applyAlignment="1" applyProtection="1">
      <alignment horizontal="right" indent="1"/>
    </xf>
    <xf numFmtId="3" fontId="23" fillId="0" borderId="0" xfId="0" applyNumberFormat="1" applyFont="1" applyBorder="1" applyAlignment="1">
      <alignment horizontal="right" indent="1"/>
    </xf>
    <xf numFmtId="37" fontId="23" fillId="0" borderId="0" xfId="0" applyNumberFormat="1" applyFont="1" applyBorder="1" applyAlignment="1" applyProtection="1">
      <alignment horizontal="right" indent="1"/>
    </xf>
    <xf numFmtId="37" fontId="23" fillId="0" borderId="0" xfId="0" quotePrefix="1" applyNumberFormat="1" applyFont="1" applyBorder="1" applyAlignment="1" applyProtection="1">
      <alignment horizontal="left"/>
    </xf>
    <xf numFmtId="0" fontId="3" fillId="0" borderId="0" xfId="0" applyFont="1" applyFill="1" applyBorder="1"/>
    <xf numFmtId="37" fontId="21" fillId="0" borderId="0" xfId="0" applyNumberFormat="1" applyFont="1" applyFill="1" applyBorder="1" applyAlignment="1" applyProtection="1">
      <alignment horizontal="center"/>
    </xf>
    <xf numFmtId="37" fontId="22" fillId="0" borderId="0" xfId="0" applyNumberFormat="1" applyFont="1" applyFill="1" applyBorder="1" applyAlignment="1" applyProtection="1">
      <alignment horizontal="center"/>
    </xf>
    <xf numFmtId="37" fontId="17" fillId="0" borderId="0" xfId="0" applyNumberFormat="1" applyFont="1" applyFill="1" applyBorder="1" applyProtection="1"/>
    <xf numFmtId="37" fontId="4" fillId="0" borderId="0" xfId="0" applyNumberFormat="1" applyFont="1" applyBorder="1" applyProtection="1"/>
    <xf numFmtId="37" fontId="16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Protection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4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37" fontId="23" fillId="0" borderId="0" xfId="0" applyNumberFormat="1" applyFont="1" applyAlignment="1" applyProtection="1">
      <alignment horizontal="center"/>
    </xf>
    <xf numFmtId="37" fontId="23" fillId="0" borderId="0" xfId="0" applyNumberFormat="1" applyFont="1" applyBorder="1" applyAlignment="1" applyProtection="1">
      <alignment horizontal="center"/>
    </xf>
    <xf numFmtId="49" fontId="23" fillId="0" borderId="0" xfId="0" quotePrefix="1" applyNumberFormat="1" applyFont="1" applyBorder="1" applyAlignment="1" applyProtection="1">
      <alignment horizontal="left"/>
    </xf>
    <xf numFmtId="37" fontId="23" fillId="0" borderId="0" xfId="0" applyNumberFormat="1" applyFont="1" applyFill="1" applyBorder="1" applyAlignment="1" applyProtection="1">
      <alignment horizontal="right" indent="1"/>
    </xf>
    <xf numFmtId="0" fontId="32" fillId="0" borderId="0" xfId="0" applyFont="1" applyFill="1"/>
    <xf numFmtId="0" fontId="33" fillId="0" borderId="0" xfId="6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4" fillId="0" borderId="0" xfId="0" applyFont="1" applyFill="1" applyBorder="1"/>
    <xf numFmtId="3" fontId="4" fillId="0" borderId="0" xfId="0" applyNumberFormat="1" applyFont="1" applyFill="1"/>
    <xf numFmtId="165" fontId="4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/>
    <xf numFmtId="3" fontId="4" fillId="0" borderId="0" xfId="0" applyNumberFormat="1" applyFont="1" applyFill="1" applyProtection="1"/>
    <xf numFmtId="37" fontId="4" fillId="0" borderId="0" xfId="0" applyNumberFormat="1" applyFont="1" applyFill="1" applyProtection="1"/>
    <xf numFmtId="0" fontId="4" fillId="0" borderId="0" xfId="0" applyFont="1" applyFill="1" applyProtection="1"/>
    <xf numFmtId="37" fontId="4" fillId="0" borderId="0" xfId="0" applyNumberFormat="1" applyFont="1" applyFill="1" applyAlignment="1" applyProtection="1"/>
    <xf numFmtId="0" fontId="4" fillId="0" borderId="0" xfId="0" applyFont="1" applyFill="1" applyAlignment="1">
      <alignment horizontal="right"/>
    </xf>
    <xf numFmtId="0" fontId="31" fillId="0" borderId="0" xfId="0" applyFont="1" applyFill="1" applyBorder="1"/>
    <xf numFmtId="0" fontId="31" fillId="0" borderId="0" xfId="0" applyFont="1" applyFill="1"/>
    <xf numFmtId="0" fontId="28" fillId="0" borderId="0" xfId="6" applyFont="1" applyFill="1"/>
    <xf numFmtId="37" fontId="17" fillId="0" borderId="2" xfId="0" applyNumberFormat="1" applyFont="1" applyFill="1" applyBorder="1" applyAlignment="1" applyProtection="1">
      <alignment horizontal="center" vertical="center" wrapText="1"/>
    </xf>
    <xf numFmtId="37" fontId="17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/>
    </xf>
    <xf numFmtId="37" fontId="17" fillId="0" borderId="2" xfId="0" applyNumberFormat="1" applyFont="1" applyFill="1" applyBorder="1" applyAlignment="1" applyProtection="1">
      <alignment horizontal="center" vertical="center" wrapText="1"/>
    </xf>
  </cellXfs>
  <cellStyles count="7"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Normal_Tables301-307" xfId="6" xr:uid="{00000000-0005-0000-0000-000005000000}"/>
    <cellStyle name="Total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va/CHOVERET2000/Tables509-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07-512"/>
      <sheetName val="T5.9"/>
      <sheetName val="Current"/>
      <sheetName val="OPEN1"/>
    </sheetNames>
    <sheetDataSet>
      <sheetData sheetId="0">
        <row r="19">
          <cell r="CU19">
            <v>48</v>
          </cell>
        </row>
        <row r="20">
          <cell r="CU20">
            <v>65</v>
          </cell>
        </row>
        <row r="21">
          <cell r="CT21">
            <v>579</v>
          </cell>
          <cell r="CU21">
            <v>71</v>
          </cell>
        </row>
        <row r="23">
          <cell r="DA23">
            <v>65</v>
          </cell>
        </row>
        <row r="24">
          <cell r="DA24">
            <v>64</v>
          </cell>
        </row>
        <row r="25">
          <cell r="CW25">
            <v>2242</v>
          </cell>
          <cell r="CX25">
            <v>283</v>
          </cell>
          <cell r="CY25">
            <v>253</v>
          </cell>
          <cell r="CZ25">
            <v>571</v>
          </cell>
          <cell r="DA25">
            <v>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35" transitionEvaluation="1"/>
  <dimension ref="A1:GR878"/>
  <sheetViews>
    <sheetView tabSelected="1" zoomScaleNormal="100" zoomScaleSheetLayoutView="100" workbookViewId="0">
      <pane xSplit="1" ySplit="7" topLeftCell="B35" activePane="bottomRight" state="frozen"/>
      <selection pane="topRight" activeCell="B1" sqref="B1"/>
      <selection pane="bottomLeft" activeCell="A9" sqref="A9"/>
      <selection pane="bottomRight" activeCell="EM41" sqref="EM41"/>
    </sheetView>
  </sheetViews>
  <sheetFormatPr defaultColWidth="9.77734375" defaultRowHeight="15"/>
  <cols>
    <col min="1" max="1" width="7.109375" style="13" customWidth="1"/>
    <col min="2" max="2" width="10.33203125" style="13" customWidth="1"/>
    <col min="3" max="3" width="8.77734375" style="13" customWidth="1"/>
    <col min="4" max="4" width="8.33203125" style="13" customWidth="1"/>
    <col min="5" max="5" width="8.77734375" style="13" customWidth="1"/>
    <col min="6" max="6" width="7.77734375" style="13" customWidth="1"/>
    <col min="7" max="7" width="7.21875" style="82" customWidth="1"/>
    <col min="8" max="8" width="7.77734375" style="82" bestFit="1" customWidth="1"/>
    <col min="9" max="9" width="4.77734375" style="13" customWidth="1"/>
    <col min="10" max="10" width="9.77734375" style="13"/>
    <col min="11" max="16" width="9.77734375" style="13" hidden="1" customWidth="1"/>
    <col min="17" max="19" width="0" style="13" hidden="1" customWidth="1"/>
    <col min="20" max="20" width="11.77734375" style="13" hidden="1" customWidth="1"/>
    <col min="21" max="21" width="0" style="13" hidden="1" customWidth="1"/>
    <col min="22" max="22" width="10.77734375" style="13" hidden="1" customWidth="1"/>
    <col min="23" max="26" width="0" style="13" hidden="1" customWidth="1"/>
    <col min="27" max="27" width="0" style="81" hidden="1" customWidth="1"/>
    <col min="28" max="28" width="10.77734375" style="13" hidden="1" customWidth="1"/>
    <col min="29" max="33" width="0" style="13" hidden="1" customWidth="1"/>
    <col min="34" max="34" width="9.77734375" style="13" hidden="1" customWidth="1"/>
    <col min="35" max="41" width="0" style="13" hidden="1" customWidth="1"/>
    <col min="42" max="42" width="26.77734375" style="13" hidden="1" customWidth="1"/>
    <col min="43" max="45" width="0" style="13" hidden="1" customWidth="1"/>
    <col min="46" max="46" width="34.77734375" style="13" hidden="1" customWidth="1"/>
    <col min="47" max="61" width="0" style="13" hidden="1" customWidth="1"/>
    <col min="62" max="64" width="11.77734375" style="13" hidden="1" customWidth="1"/>
    <col min="65" max="66" width="12.77734375" style="13" hidden="1" customWidth="1"/>
    <col min="67" max="67" width="9.77734375" style="13" hidden="1" customWidth="1"/>
    <col min="68" max="68" width="13.77734375" style="13" hidden="1" customWidth="1"/>
    <col min="69" max="69" width="9.77734375" style="13" hidden="1" customWidth="1"/>
    <col min="70" max="70" width="15.77734375" style="13" hidden="1" customWidth="1"/>
    <col min="71" max="71" width="0" style="13" hidden="1" customWidth="1"/>
    <col min="72" max="72" width="18.77734375" style="13" hidden="1" customWidth="1"/>
    <col min="73" max="73" width="9.77734375" style="13" hidden="1" customWidth="1"/>
    <col min="74" max="74" width="11.77734375" style="13" hidden="1" customWidth="1"/>
    <col min="75" max="75" width="9.77734375" style="13" hidden="1" customWidth="1"/>
    <col min="76" max="76" width="12.77734375" style="13" hidden="1" customWidth="1"/>
    <col min="77" max="78" width="11.77734375" style="13" hidden="1" customWidth="1"/>
    <col min="79" max="82" width="13.77734375" style="13" hidden="1" customWidth="1"/>
    <col min="83" max="83" width="13.77734375" style="81" hidden="1" customWidth="1"/>
    <col min="84" max="91" width="0" style="13" hidden="1" customWidth="1"/>
    <col min="92" max="92" width="7.88671875" style="13" hidden="1" customWidth="1"/>
    <col min="93" max="93" width="8.5546875" style="13" hidden="1" customWidth="1"/>
    <col min="94" max="94" width="8.6640625" style="13" hidden="1" customWidth="1"/>
    <col min="95" max="95" width="8.21875" style="13" hidden="1" customWidth="1"/>
    <col min="96" max="96" width="7.88671875" style="13" hidden="1" customWidth="1"/>
    <col min="97" max="97" width="7.5546875" style="13" hidden="1" customWidth="1"/>
    <col min="98" max="98" width="30.21875" style="89" hidden="1" customWidth="1"/>
    <col min="99" max="99" width="0" style="13" hidden="1" customWidth="1"/>
    <col min="100" max="100" width="45.77734375" style="13" hidden="1" customWidth="1"/>
    <col min="101" max="102" width="0" style="13" hidden="1" customWidth="1"/>
    <col min="103" max="103" width="9.77734375" style="13" hidden="1" customWidth="1"/>
    <col min="104" max="107" width="8.77734375" style="13" hidden="1" customWidth="1"/>
    <col min="108" max="111" width="9.77734375" style="13" hidden="1" customWidth="1"/>
    <col min="112" max="117" width="0" style="13" hidden="1" customWidth="1"/>
    <col min="118" max="118" width="9.77734375" style="13" hidden="1" customWidth="1"/>
    <col min="119" max="119" width="12.77734375" style="13" hidden="1" customWidth="1"/>
    <col min="120" max="122" width="11.77734375" style="13" hidden="1" customWidth="1"/>
    <col min="123" max="123" width="9.77734375" style="13" hidden="1" customWidth="1"/>
    <col min="124" max="124" width="12.77734375" style="13" hidden="1" customWidth="1"/>
    <col min="125" max="125" width="7.77734375" style="13" hidden="1" customWidth="1"/>
    <col min="126" max="126" width="34.77734375" style="13" hidden="1" customWidth="1"/>
    <col min="127" max="127" width="0" style="13" hidden="1" customWidth="1"/>
    <col min="128" max="128" width="45.77734375" style="13" hidden="1" customWidth="1"/>
    <col min="129" max="129" width="8.77734375" style="13" hidden="1" customWidth="1"/>
    <col min="130" max="130" width="11.77734375" style="13" hidden="1" customWidth="1"/>
    <col min="131" max="131" width="9.77734375" style="13" hidden="1" customWidth="1"/>
    <col min="132" max="134" width="11.77734375" style="13" hidden="1" customWidth="1"/>
    <col min="135" max="135" width="14.77734375" style="13" hidden="1" customWidth="1"/>
    <col min="136" max="136" width="13.77734375" style="13" hidden="1" customWidth="1"/>
    <col min="137" max="137" width="11.77734375" style="13" hidden="1" customWidth="1"/>
    <col min="138" max="16384" width="9.77734375" style="13"/>
  </cols>
  <sheetData>
    <row r="1" spans="1:200" ht="21.95" customHeight="1">
      <c r="A1" s="14" t="s">
        <v>310</v>
      </c>
      <c r="B1" s="1"/>
      <c r="C1" s="2"/>
      <c r="D1" s="3"/>
      <c r="E1" s="4"/>
      <c r="F1" s="3"/>
      <c r="G1" s="5"/>
      <c r="H1" s="5"/>
      <c r="I1" s="16" t="s">
        <v>309</v>
      </c>
      <c r="J1" s="6"/>
      <c r="K1" s="8"/>
      <c r="L1" s="6"/>
      <c r="M1" s="6"/>
      <c r="N1" s="7" t="s">
        <v>0</v>
      </c>
      <c r="O1" s="6"/>
      <c r="P1" s="6"/>
      <c r="Q1" s="6"/>
      <c r="R1" s="7" t="s">
        <v>1</v>
      </c>
      <c r="S1" s="6"/>
      <c r="T1" s="6"/>
      <c r="U1" s="6"/>
      <c r="V1" s="6"/>
      <c r="W1" s="8"/>
      <c r="X1" s="8"/>
      <c r="Y1" s="8"/>
      <c r="Z1" s="8"/>
      <c r="AA1" s="9"/>
      <c r="AB1" s="6"/>
      <c r="AC1" s="8"/>
      <c r="AD1" s="8"/>
      <c r="AE1" s="8"/>
      <c r="AF1" s="6"/>
      <c r="AG1" s="6"/>
      <c r="AH1" s="8"/>
      <c r="AI1" s="6"/>
      <c r="AJ1" s="7" t="s">
        <v>2</v>
      </c>
      <c r="AK1" s="6"/>
      <c r="AL1" s="6"/>
      <c r="AM1" s="6"/>
      <c r="AN1" s="6"/>
      <c r="AO1" s="6"/>
      <c r="AP1" s="6"/>
      <c r="AQ1" s="6"/>
      <c r="AR1" s="6"/>
      <c r="AS1" s="6"/>
      <c r="AT1" s="8"/>
      <c r="AU1" s="6"/>
      <c r="AV1" s="6"/>
      <c r="AW1" s="6"/>
      <c r="AX1" s="6"/>
      <c r="AY1" s="7" t="s">
        <v>3</v>
      </c>
      <c r="AZ1" s="6"/>
      <c r="BA1" s="6"/>
      <c r="BB1" s="6"/>
      <c r="BC1" s="6"/>
      <c r="BD1" s="10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11" t="s">
        <v>4</v>
      </c>
      <c r="BU1" s="8"/>
      <c r="BV1" s="8"/>
      <c r="BW1" s="8"/>
      <c r="BX1" s="8"/>
      <c r="BY1" s="8"/>
      <c r="BZ1" s="8"/>
      <c r="CA1" s="8"/>
      <c r="CB1" s="8"/>
      <c r="CC1" s="8"/>
      <c r="CD1" s="8"/>
      <c r="CE1" s="9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12"/>
      <c r="CU1" s="8"/>
      <c r="CV1" s="8"/>
      <c r="CW1" s="8"/>
      <c r="CX1" s="8"/>
      <c r="CY1" s="8"/>
      <c r="CZ1" s="8"/>
      <c r="DA1" s="8"/>
      <c r="DB1" s="11" t="s">
        <v>5</v>
      </c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6"/>
      <c r="DO1" s="6"/>
      <c r="DP1" s="6"/>
      <c r="DQ1" s="6"/>
      <c r="DR1" s="6"/>
      <c r="DS1" s="7" t="s">
        <v>6</v>
      </c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</row>
    <row r="2" spans="1:200" ht="18">
      <c r="A2" s="14" t="s">
        <v>7</v>
      </c>
      <c r="B2" s="6"/>
      <c r="C2" s="6"/>
      <c r="D2" s="6"/>
      <c r="G2" s="15"/>
      <c r="H2" s="15"/>
      <c r="I2" s="16" t="s">
        <v>8</v>
      </c>
      <c r="J2" s="6"/>
      <c r="K2" s="8"/>
      <c r="L2" s="17" t="s">
        <v>9</v>
      </c>
      <c r="M2" s="6"/>
      <c r="N2" s="6"/>
      <c r="O2" s="6"/>
      <c r="P2" s="6"/>
      <c r="Q2" s="6"/>
      <c r="R2" s="7" t="s">
        <v>10</v>
      </c>
      <c r="S2" s="6"/>
      <c r="T2" s="6"/>
      <c r="U2" s="6"/>
      <c r="V2" s="6"/>
      <c r="W2" s="8"/>
      <c r="X2" s="8"/>
      <c r="Y2" s="8"/>
      <c r="Z2" s="8"/>
      <c r="AA2" s="9"/>
      <c r="AB2" s="6"/>
      <c r="AC2" s="8"/>
      <c r="AD2" s="8"/>
      <c r="AE2" s="8"/>
      <c r="AF2" s="6"/>
      <c r="AG2" s="6"/>
      <c r="AI2" s="6"/>
      <c r="AJ2" s="18" t="s">
        <v>11</v>
      </c>
      <c r="AK2" s="6"/>
      <c r="AL2" s="6"/>
      <c r="AM2" s="6"/>
      <c r="AN2" s="6"/>
      <c r="AO2" s="6"/>
      <c r="AP2" s="6"/>
      <c r="AQ2" s="6"/>
      <c r="AR2" s="6"/>
      <c r="AS2" s="6"/>
      <c r="AT2" s="8"/>
      <c r="AU2" s="7" t="s">
        <v>12</v>
      </c>
      <c r="AV2" s="6"/>
      <c r="AW2" s="6"/>
      <c r="AX2" s="6"/>
      <c r="AY2" s="6"/>
      <c r="AZ2" s="6"/>
      <c r="BA2" s="6"/>
      <c r="BB2" s="6"/>
      <c r="BC2" s="6"/>
      <c r="BD2" s="10"/>
      <c r="BE2" s="8"/>
      <c r="BF2" s="8"/>
      <c r="BG2" s="8"/>
      <c r="BH2" s="8"/>
      <c r="BI2" s="8"/>
      <c r="BJ2" s="8"/>
      <c r="BK2" s="8"/>
      <c r="BL2" s="8"/>
      <c r="BM2" s="8"/>
      <c r="BN2" s="11" t="s">
        <v>13</v>
      </c>
      <c r="BO2" s="8"/>
      <c r="BP2" s="8"/>
      <c r="BQ2" s="8"/>
      <c r="BR2" s="8"/>
      <c r="BS2" s="8"/>
      <c r="BT2" s="11" t="s">
        <v>14</v>
      </c>
      <c r="BU2" s="8"/>
      <c r="BV2" s="8"/>
      <c r="BW2" s="8"/>
      <c r="BX2" s="8"/>
      <c r="BY2" s="8"/>
      <c r="BZ2" s="8"/>
      <c r="CA2" s="8"/>
      <c r="CB2" s="8"/>
      <c r="CC2" s="8"/>
      <c r="CD2" s="8"/>
      <c r="CE2" s="9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12"/>
      <c r="CU2" s="8"/>
      <c r="CV2" s="8"/>
      <c r="CW2" s="11" t="s">
        <v>15</v>
      </c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6"/>
      <c r="DO2" s="6"/>
      <c r="DP2" s="7" t="s">
        <v>16</v>
      </c>
      <c r="DQ2" s="6"/>
      <c r="DR2" s="6"/>
      <c r="DS2" s="6"/>
      <c r="DT2" s="6"/>
      <c r="DU2" s="6"/>
      <c r="DV2" s="6"/>
      <c r="DW2" s="6"/>
      <c r="DX2" s="7" t="s">
        <v>17</v>
      </c>
      <c r="DY2" s="6"/>
      <c r="DZ2" s="6"/>
      <c r="EA2" s="6"/>
      <c r="EB2" s="6"/>
      <c r="EC2" s="6"/>
      <c r="ED2" s="6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</row>
    <row r="3" spans="1:200" ht="18">
      <c r="A3" s="19" t="s">
        <v>18</v>
      </c>
      <c r="C3" s="8"/>
      <c r="D3" s="6"/>
      <c r="E3" s="20"/>
      <c r="G3" s="15"/>
      <c r="H3" s="15"/>
      <c r="I3" s="21" t="s">
        <v>19</v>
      </c>
      <c r="J3" s="6"/>
      <c r="K3" s="6"/>
      <c r="L3" s="8"/>
      <c r="M3" s="6"/>
      <c r="N3" s="7" t="s">
        <v>20</v>
      </c>
      <c r="O3" s="6"/>
      <c r="P3" s="6"/>
      <c r="Q3" s="6"/>
      <c r="R3" s="8"/>
      <c r="S3" s="6"/>
      <c r="T3" s="7" t="s">
        <v>21</v>
      </c>
      <c r="U3" s="8"/>
      <c r="V3" s="6"/>
      <c r="W3" s="6"/>
      <c r="X3" s="6"/>
      <c r="Y3" s="6"/>
      <c r="Z3" s="6"/>
      <c r="AA3" s="9"/>
      <c r="AC3" s="8"/>
      <c r="AD3" s="8"/>
      <c r="AE3" s="8"/>
      <c r="AF3" s="6"/>
      <c r="AG3" s="6"/>
      <c r="AH3" s="8"/>
      <c r="AI3" s="6"/>
      <c r="AJ3" s="22" t="s">
        <v>22</v>
      </c>
      <c r="AK3" s="6"/>
      <c r="AL3" s="6"/>
      <c r="AM3" s="8"/>
      <c r="AN3" s="6"/>
      <c r="AO3" s="6"/>
      <c r="AP3" s="6"/>
      <c r="AQ3" s="6"/>
      <c r="AR3" s="6"/>
      <c r="AS3" s="6"/>
      <c r="AT3" s="8"/>
      <c r="AU3" s="6"/>
      <c r="AV3" s="8"/>
      <c r="AW3" s="6"/>
      <c r="AX3" s="6"/>
      <c r="AY3" s="7" t="s">
        <v>23</v>
      </c>
      <c r="AZ3" s="6"/>
      <c r="BA3" s="6"/>
      <c r="BB3" s="6"/>
      <c r="BC3" s="6"/>
      <c r="BD3" s="10"/>
      <c r="BE3" s="8"/>
      <c r="BF3" s="8"/>
      <c r="BG3" s="8"/>
      <c r="BH3" s="8"/>
      <c r="BI3" s="8"/>
      <c r="BJ3" s="8"/>
      <c r="BK3" s="8"/>
      <c r="BL3" s="23" t="s">
        <v>24</v>
      </c>
      <c r="BM3" s="8"/>
      <c r="BN3" s="8"/>
      <c r="BO3" s="8"/>
      <c r="BP3" s="8"/>
      <c r="BQ3" s="8"/>
      <c r="BR3" s="8"/>
      <c r="BS3" s="8"/>
      <c r="BT3" s="11" t="s">
        <v>25</v>
      </c>
      <c r="BU3" s="8"/>
      <c r="BV3" s="8"/>
      <c r="BW3" s="8"/>
      <c r="BX3" s="8"/>
      <c r="BY3" s="8"/>
      <c r="BZ3" s="8"/>
      <c r="CA3" s="8"/>
      <c r="CB3" s="8"/>
      <c r="CC3" s="8"/>
      <c r="CD3" s="8"/>
      <c r="CE3" s="9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12"/>
      <c r="CU3" s="8"/>
      <c r="CV3" s="8"/>
      <c r="CW3" s="8"/>
      <c r="CX3" s="8"/>
      <c r="CY3" s="8"/>
      <c r="CZ3" s="8"/>
      <c r="DA3" s="8"/>
      <c r="DB3" s="11" t="s">
        <v>26</v>
      </c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6"/>
      <c r="DO3" s="6"/>
      <c r="DP3" s="6"/>
      <c r="DQ3" s="6"/>
      <c r="DR3" s="6"/>
      <c r="DS3" s="7" t="s">
        <v>27</v>
      </c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</row>
    <row r="4" spans="1:200">
      <c r="B4" s="24"/>
      <c r="C4" s="24"/>
      <c r="D4" s="25"/>
      <c r="E4" s="24"/>
      <c r="F4" s="24"/>
      <c r="G4" s="26"/>
      <c r="H4" s="26"/>
      <c r="I4" s="24"/>
      <c r="J4" s="6"/>
      <c r="K4" s="6"/>
      <c r="L4" s="6"/>
      <c r="M4" s="7" t="s">
        <v>28</v>
      </c>
      <c r="N4" s="6"/>
      <c r="O4" s="6"/>
      <c r="P4" s="6"/>
      <c r="Q4" s="6"/>
      <c r="R4" s="6"/>
      <c r="S4" s="6"/>
      <c r="T4" s="7" t="s">
        <v>29</v>
      </c>
      <c r="U4" s="6"/>
      <c r="V4" s="6"/>
      <c r="W4" s="6"/>
      <c r="X4" s="6"/>
      <c r="Y4" s="6"/>
      <c r="Z4" s="6"/>
      <c r="AA4" s="9"/>
      <c r="AC4" s="8"/>
      <c r="AD4" s="8"/>
      <c r="AE4" s="8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10"/>
      <c r="BE4" s="8"/>
      <c r="BF4" s="8"/>
      <c r="BG4" s="8"/>
      <c r="BH4" s="8"/>
      <c r="BI4" s="8"/>
      <c r="BJ4" s="8"/>
      <c r="BK4" s="8"/>
      <c r="BL4" s="8"/>
      <c r="BM4" s="8"/>
      <c r="BN4" s="11" t="s">
        <v>30</v>
      </c>
      <c r="BO4" s="8"/>
      <c r="BP4" s="8"/>
      <c r="BQ4" s="8"/>
      <c r="BR4" s="8"/>
      <c r="BS4" s="8"/>
      <c r="BT4" s="8"/>
      <c r="BU4" s="8"/>
      <c r="BV4" s="8"/>
      <c r="BW4" s="8"/>
      <c r="BX4" s="8"/>
      <c r="BY4" s="11" t="s">
        <v>31</v>
      </c>
      <c r="BZ4" s="8"/>
      <c r="CA4" s="8"/>
      <c r="CB4" s="8"/>
      <c r="CC4" s="8"/>
      <c r="CD4" s="8"/>
      <c r="CE4" s="9"/>
      <c r="CF4" s="8"/>
      <c r="CG4" s="8"/>
      <c r="CH4" s="8"/>
      <c r="CI4" s="8"/>
      <c r="CJ4" s="8"/>
      <c r="CK4" s="8"/>
      <c r="CL4" s="8"/>
      <c r="CM4" s="8"/>
      <c r="CN4" s="8"/>
      <c r="CO4" s="8"/>
      <c r="CP4" s="11" t="s">
        <v>32</v>
      </c>
      <c r="CQ4" s="8"/>
      <c r="CR4" s="8"/>
      <c r="CS4" s="8"/>
      <c r="CT4" s="12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6"/>
      <c r="DO4" s="6"/>
      <c r="DP4" s="6"/>
      <c r="DQ4" s="6"/>
      <c r="DR4" s="6"/>
      <c r="DS4" s="6"/>
      <c r="DT4" s="6"/>
      <c r="DU4" s="6"/>
      <c r="DV4" s="6"/>
      <c r="DW4" s="6"/>
      <c r="DX4" s="7" t="s">
        <v>33</v>
      </c>
      <c r="DY4" s="6"/>
      <c r="DZ4" s="6"/>
      <c r="EA4" s="6"/>
      <c r="EB4" s="6"/>
      <c r="EC4" s="6"/>
      <c r="ED4" s="6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</row>
    <row r="5" spans="1:200">
      <c r="B5" s="24"/>
      <c r="C5" s="24"/>
      <c r="D5" s="25"/>
      <c r="E5" s="27"/>
      <c r="F5" s="24"/>
      <c r="G5" s="26"/>
      <c r="H5" s="26"/>
      <c r="I5" s="24"/>
      <c r="J5" s="6"/>
      <c r="K5" s="10"/>
      <c r="L5" s="10" t="s">
        <v>28</v>
      </c>
      <c r="M5" s="10" t="s">
        <v>28</v>
      </c>
      <c r="N5" s="10" t="s">
        <v>28</v>
      </c>
      <c r="O5" s="10"/>
      <c r="P5" s="6"/>
      <c r="Q5" s="6"/>
      <c r="R5" s="6"/>
      <c r="S5" s="6"/>
      <c r="T5" s="7" t="s">
        <v>34</v>
      </c>
      <c r="U5" s="7" t="s">
        <v>35</v>
      </c>
      <c r="V5" s="6"/>
      <c r="W5" s="6"/>
      <c r="X5" s="6"/>
      <c r="Y5" s="6"/>
      <c r="Z5" s="28" t="s">
        <v>36</v>
      </c>
      <c r="AA5" s="29" t="s">
        <v>37</v>
      </c>
      <c r="AB5" s="30" t="s">
        <v>38</v>
      </c>
      <c r="AC5" s="31" t="s">
        <v>39</v>
      </c>
      <c r="AD5" s="31" t="s">
        <v>40</v>
      </c>
      <c r="AE5" s="31" t="s">
        <v>41</v>
      </c>
      <c r="AF5" s="32" t="s">
        <v>42</v>
      </c>
      <c r="AG5" s="33" t="s">
        <v>43</v>
      </c>
      <c r="AH5" s="33" t="s">
        <v>27</v>
      </c>
      <c r="AI5" s="33" t="s">
        <v>44</v>
      </c>
      <c r="AJ5" s="33" t="s">
        <v>45</v>
      </c>
      <c r="AK5" s="33" t="s">
        <v>46</v>
      </c>
      <c r="AL5" s="33" t="s">
        <v>47</v>
      </c>
      <c r="AM5" s="33" t="s">
        <v>48</v>
      </c>
      <c r="AN5" s="33" t="s">
        <v>49</v>
      </c>
      <c r="AO5" s="33" t="s">
        <v>50</v>
      </c>
      <c r="AP5" s="33" t="s">
        <v>51</v>
      </c>
      <c r="AQ5" s="6"/>
      <c r="AR5" s="6"/>
      <c r="AS5" s="6"/>
      <c r="AT5" s="7" t="s">
        <v>52</v>
      </c>
      <c r="AU5" s="7" t="s">
        <v>53</v>
      </c>
      <c r="AV5" s="7" t="s">
        <v>54</v>
      </c>
      <c r="AW5" s="7" t="s">
        <v>55</v>
      </c>
      <c r="AX5" s="7" t="s">
        <v>56</v>
      </c>
      <c r="AY5" s="7" t="s">
        <v>57</v>
      </c>
      <c r="AZ5" s="7" t="s">
        <v>58</v>
      </c>
      <c r="BA5" s="7" t="s">
        <v>59</v>
      </c>
      <c r="BB5" s="7" t="s">
        <v>31</v>
      </c>
      <c r="BC5" s="7" t="s">
        <v>60</v>
      </c>
      <c r="BD5" s="10" t="s">
        <v>61</v>
      </c>
      <c r="BE5" s="11" t="s">
        <v>62</v>
      </c>
      <c r="BF5" s="11" t="s">
        <v>63</v>
      </c>
      <c r="BG5" s="11" t="s">
        <v>64</v>
      </c>
      <c r="BH5" s="11" t="s">
        <v>65</v>
      </c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8"/>
      <c r="CG5" s="8"/>
      <c r="CH5" s="8"/>
      <c r="CI5" s="8"/>
      <c r="CJ5" s="8"/>
      <c r="CK5" s="8"/>
      <c r="CL5" s="8"/>
      <c r="CM5" s="8"/>
      <c r="CN5" s="23" t="s">
        <v>66</v>
      </c>
      <c r="CO5" s="8"/>
      <c r="CP5" s="8"/>
      <c r="CQ5" s="8"/>
      <c r="CR5" s="8"/>
      <c r="CS5" s="8"/>
      <c r="CT5" s="12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6"/>
      <c r="DO5" s="6"/>
      <c r="DP5" s="6"/>
      <c r="DQ5" s="6"/>
      <c r="DR5" s="6"/>
      <c r="DS5" s="6"/>
      <c r="DT5" s="6"/>
      <c r="DU5" s="6"/>
      <c r="DV5" s="6"/>
      <c r="DW5" s="6"/>
      <c r="DX5" s="7" t="s">
        <v>67</v>
      </c>
      <c r="DY5" s="6"/>
      <c r="DZ5" s="6"/>
      <c r="EA5" s="6"/>
      <c r="EB5" s="6"/>
      <c r="EC5" s="6"/>
      <c r="ED5" s="6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</row>
    <row r="6" spans="1:200" ht="15.75">
      <c r="B6" s="120" t="s">
        <v>108</v>
      </c>
      <c r="C6" s="119" t="s">
        <v>68</v>
      </c>
      <c r="D6" s="119"/>
      <c r="E6" s="119"/>
      <c r="F6" s="119"/>
      <c r="G6" s="119"/>
      <c r="H6" s="26"/>
      <c r="I6" s="24"/>
      <c r="J6" s="6"/>
      <c r="K6" s="10" t="s">
        <v>69</v>
      </c>
      <c r="L6" s="10" t="s">
        <v>70</v>
      </c>
      <c r="M6" s="10" t="s">
        <v>71</v>
      </c>
      <c r="N6" s="10" t="s">
        <v>72</v>
      </c>
      <c r="O6" s="10" t="s">
        <v>73</v>
      </c>
      <c r="P6" s="6"/>
      <c r="Q6" s="6"/>
      <c r="R6" s="6"/>
      <c r="S6" s="7" t="s">
        <v>74</v>
      </c>
      <c r="T6" s="7" t="s">
        <v>75</v>
      </c>
      <c r="U6" s="7" t="s">
        <v>75</v>
      </c>
      <c r="V6" s="7" t="s">
        <v>76</v>
      </c>
      <c r="W6" s="7" t="s">
        <v>77</v>
      </c>
      <c r="X6" s="7"/>
      <c r="Y6" s="7"/>
      <c r="Z6" s="7"/>
      <c r="AA6" s="9"/>
      <c r="AC6" s="8"/>
      <c r="AD6" s="8"/>
      <c r="AE6" s="8"/>
      <c r="AF6" s="6"/>
      <c r="AG6" s="6"/>
      <c r="AH6" s="8"/>
      <c r="AI6" s="6"/>
      <c r="AJ6" s="34" t="s">
        <v>78</v>
      </c>
      <c r="AK6" s="8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7" t="s">
        <v>74</v>
      </c>
      <c r="AZ6" s="6"/>
      <c r="BA6" s="6"/>
      <c r="BB6" s="6"/>
      <c r="BC6" s="6"/>
      <c r="BD6" s="10"/>
      <c r="BE6" s="8"/>
      <c r="BF6" s="8"/>
      <c r="BG6" s="8"/>
      <c r="BH6" s="8"/>
      <c r="BI6" s="8"/>
      <c r="BJ6" s="8"/>
      <c r="BK6" s="35" t="s">
        <v>79</v>
      </c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11" t="s">
        <v>80</v>
      </c>
      <c r="CB6" s="11" t="s">
        <v>81</v>
      </c>
      <c r="CC6" s="11"/>
      <c r="CD6" s="11"/>
      <c r="CE6" s="36"/>
      <c r="CF6" s="8"/>
      <c r="CG6" s="8"/>
      <c r="CH6" s="8"/>
      <c r="CI6" s="8"/>
      <c r="CJ6" s="8"/>
      <c r="CK6" s="8"/>
      <c r="CL6" s="8"/>
      <c r="CM6" s="8"/>
      <c r="CN6" s="8"/>
      <c r="CO6" s="8"/>
      <c r="CP6" s="11" t="s">
        <v>82</v>
      </c>
      <c r="CQ6" s="8"/>
      <c r="CR6" s="8"/>
      <c r="CS6" s="8"/>
      <c r="CT6" s="12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7" t="s">
        <v>31</v>
      </c>
      <c r="ED6" s="6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</row>
    <row r="7" spans="1:200" ht="36" customHeight="1">
      <c r="B7" s="120"/>
      <c r="C7" s="115" t="s">
        <v>109</v>
      </c>
      <c r="D7" s="115" t="s">
        <v>315</v>
      </c>
      <c r="E7" s="115" t="s">
        <v>110</v>
      </c>
      <c r="F7" s="116" t="s">
        <v>111</v>
      </c>
      <c r="G7" s="116" t="s">
        <v>73</v>
      </c>
      <c r="H7" s="38" t="s">
        <v>112</v>
      </c>
      <c r="I7" s="27"/>
      <c r="J7" s="6"/>
      <c r="K7" s="10" t="s">
        <v>83</v>
      </c>
      <c r="L7" s="6">
        <v>81</v>
      </c>
      <c r="M7" s="6">
        <v>377</v>
      </c>
      <c r="N7" s="6">
        <v>779</v>
      </c>
      <c r="O7" s="6">
        <v>1237</v>
      </c>
      <c r="P7" s="10" t="s">
        <v>113</v>
      </c>
      <c r="Q7" s="6"/>
      <c r="R7" s="7" t="s">
        <v>114</v>
      </c>
      <c r="S7" s="6">
        <v>1237</v>
      </c>
      <c r="T7" s="6">
        <v>779</v>
      </c>
      <c r="U7" s="6">
        <v>377</v>
      </c>
      <c r="V7" s="6">
        <v>81</v>
      </c>
      <c r="W7" s="7" t="s">
        <v>83</v>
      </c>
      <c r="X7" s="7"/>
      <c r="Y7" s="7"/>
      <c r="Z7" s="37"/>
      <c r="AA7" s="3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0"/>
      <c r="BE7" s="6"/>
      <c r="BF7" s="6"/>
      <c r="BG7" s="6"/>
      <c r="BH7" s="6"/>
      <c r="BI7" s="8"/>
      <c r="BJ7" s="12"/>
      <c r="BK7" s="8"/>
      <c r="BL7" s="11" t="s">
        <v>115</v>
      </c>
      <c r="BM7" s="8"/>
      <c r="BN7" s="8"/>
      <c r="BO7" s="8"/>
      <c r="BP7" s="8"/>
      <c r="BQ7" s="8"/>
      <c r="BR7" s="12"/>
      <c r="BS7" s="8"/>
      <c r="BT7" s="11" t="s">
        <v>74</v>
      </c>
      <c r="BU7" s="6">
        <v>13915</v>
      </c>
      <c r="BV7" s="6">
        <v>3593</v>
      </c>
      <c r="BW7" s="6">
        <v>1816</v>
      </c>
      <c r="BX7" s="6">
        <v>4035</v>
      </c>
      <c r="BY7" s="6">
        <v>1621</v>
      </c>
      <c r="BZ7" s="6">
        <v>1400</v>
      </c>
      <c r="CA7" s="6">
        <v>1308</v>
      </c>
      <c r="CB7" s="6">
        <v>142</v>
      </c>
      <c r="CC7" s="6"/>
      <c r="CD7" s="6"/>
      <c r="CE7" s="37"/>
      <c r="CF7" s="8"/>
      <c r="CG7" s="8"/>
      <c r="CH7" s="8"/>
      <c r="CI7" s="8"/>
      <c r="CJ7" s="8"/>
      <c r="CK7" s="12"/>
      <c r="CL7" s="12"/>
      <c r="CM7" s="12"/>
      <c r="CN7" s="12"/>
      <c r="CO7" s="35" t="s">
        <v>78</v>
      </c>
      <c r="CP7" s="8"/>
      <c r="CQ7" s="12"/>
      <c r="CR7" s="12"/>
      <c r="CS7" s="12"/>
      <c r="CT7" s="12"/>
      <c r="CU7" s="8"/>
      <c r="CV7" s="8"/>
      <c r="CW7" s="8"/>
      <c r="CX7" s="8"/>
      <c r="CY7" s="8"/>
      <c r="CZ7" s="8"/>
      <c r="DA7" s="8"/>
      <c r="DB7" s="11" t="s">
        <v>74</v>
      </c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7" t="s">
        <v>116</v>
      </c>
      <c r="DO7" s="10" t="s">
        <v>117</v>
      </c>
      <c r="DP7" s="7" t="s">
        <v>118</v>
      </c>
      <c r="DQ7" s="7" t="s">
        <v>119</v>
      </c>
      <c r="DR7" s="7" t="s">
        <v>120</v>
      </c>
      <c r="DS7" s="7" t="s">
        <v>121</v>
      </c>
      <c r="DT7" s="7" t="s">
        <v>92</v>
      </c>
      <c r="DU7" s="7" t="s">
        <v>122</v>
      </c>
      <c r="DV7" s="7" t="s">
        <v>98</v>
      </c>
      <c r="DW7" s="6"/>
      <c r="DX7" s="7" t="s">
        <v>99</v>
      </c>
      <c r="DY7" s="7" t="s">
        <v>74</v>
      </c>
      <c r="DZ7" s="7" t="s">
        <v>93</v>
      </c>
      <c r="EA7" s="7" t="s">
        <v>94</v>
      </c>
      <c r="EB7" s="7" t="s">
        <v>93</v>
      </c>
      <c r="EC7" s="7" t="s">
        <v>93</v>
      </c>
      <c r="ED7" s="7" t="s">
        <v>93</v>
      </c>
      <c r="EE7" s="11" t="s">
        <v>123</v>
      </c>
      <c r="EF7" s="11" t="s">
        <v>124</v>
      </c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</row>
    <row r="8" spans="1:200" ht="48.75" customHeight="1">
      <c r="B8" s="117" t="s">
        <v>125</v>
      </c>
      <c r="C8" s="117" t="s">
        <v>126</v>
      </c>
      <c r="D8" s="117" t="s">
        <v>322</v>
      </c>
      <c r="E8" s="117" t="s">
        <v>127</v>
      </c>
      <c r="F8" s="118" t="s">
        <v>128</v>
      </c>
      <c r="G8" s="118" t="s">
        <v>74</v>
      </c>
      <c r="H8" s="39" t="s">
        <v>129</v>
      </c>
      <c r="J8" s="6"/>
      <c r="K8" s="6">
        <v>457</v>
      </c>
      <c r="L8" s="6">
        <v>238</v>
      </c>
      <c r="M8" s="6">
        <v>807</v>
      </c>
      <c r="N8" s="6">
        <v>4064</v>
      </c>
      <c r="O8" s="6">
        <v>5566</v>
      </c>
      <c r="P8" s="10" t="s">
        <v>130</v>
      </c>
      <c r="Q8" s="6"/>
      <c r="R8" s="7" t="s">
        <v>131</v>
      </c>
      <c r="S8" s="6">
        <v>5566</v>
      </c>
      <c r="T8" s="6">
        <v>4064</v>
      </c>
      <c r="U8" s="6">
        <v>807</v>
      </c>
      <c r="V8" s="6">
        <v>238</v>
      </c>
      <c r="W8" s="6">
        <v>457</v>
      </c>
      <c r="X8" s="6"/>
      <c r="Y8" s="40"/>
      <c r="Z8" s="37" t="e">
        <f>Z20+#REF!+#REF!+#REF!</f>
        <v>#REF!</v>
      </c>
      <c r="AA8" s="37" t="e">
        <f>AA20+#REF!+#REF!+#REF!</f>
        <v>#REF!</v>
      </c>
      <c r="AB8" s="6" t="e">
        <f>AB20+#REF!+#REF!+#REF!</f>
        <v>#REF!</v>
      </c>
      <c r="AC8" s="6" t="e">
        <f>AC20+#REF!+#REF!+#REF!</f>
        <v>#REF!</v>
      </c>
      <c r="AD8" s="6" t="e">
        <f>AD20+#REF!+#REF!+#REF!</f>
        <v>#REF!</v>
      </c>
      <c r="AE8" s="6" t="e">
        <f>AE20+#REF!+#REF!+#REF!</f>
        <v>#REF!</v>
      </c>
      <c r="AF8" s="6" t="e">
        <f>AF20+#REF!+#REF!+#REF!</f>
        <v>#REF!</v>
      </c>
      <c r="AG8" s="6" t="e">
        <f>BC8</f>
        <v>#REF!</v>
      </c>
      <c r="AH8" s="6">
        <v>3593</v>
      </c>
      <c r="AI8" s="6">
        <v>3313</v>
      </c>
      <c r="AJ8" s="6">
        <v>3157</v>
      </c>
      <c r="AK8" s="6">
        <v>3216</v>
      </c>
      <c r="AL8" s="6">
        <v>2951</v>
      </c>
      <c r="AM8" s="6">
        <v>3136</v>
      </c>
      <c r="AN8" s="6">
        <v>2396</v>
      </c>
      <c r="AO8" s="6">
        <v>3124</v>
      </c>
      <c r="AP8" s="10" t="s">
        <v>132</v>
      </c>
      <c r="AQ8" s="6"/>
      <c r="AR8" s="6"/>
      <c r="AS8" s="6"/>
      <c r="AT8" s="7" t="s">
        <v>133</v>
      </c>
      <c r="AU8" s="6">
        <v>3124</v>
      </c>
      <c r="AV8" s="6">
        <v>2396</v>
      </c>
      <c r="AW8" s="6">
        <v>3136</v>
      </c>
      <c r="AX8" s="6">
        <v>2951</v>
      </c>
      <c r="AY8" s="6">
        <v>3216</v>
      </c>
      <c r="AZ8" s="6">
        <v>3157</v>
      </c>
      <c r="BA8" s="6">
        <v>3313</v>
      </c>
      <c r="BB8" s="6">
        <v>3593</v>
      </c>
      <c r="BC8" s="6" t="e">
        <f>BC20+#REF!+#REF!+#REF!</f>
        <v>#REF!</v>
      </c>
      <c r="BD8" s="10" t="e">
        <f>AF8</f>
        <v>#REF!</v>
      </c>
      <c r="BE8" s="6" t="e">
        <f>BE20+#REF!+#REF!+#REF!</f>
        <v>#REF!</v>
      </c>
      <c r="BF8" s="6" t="e">
        <f>BF20+#REF!+#REF!+#REF!</f>
        <v>#REF!</v>
      </c>
      <c r="BG8" s="6" t="e">
        <f>BG20+#REF!+#REF!+#REF!</f>
        <v>#REF!</v>
      </c>
      <c r="BH8" s="6" t="e">
        <f>BH20+#REF!+#REF!+#REF!</f>
        <v>#REF!</v>
      </c>
      <c r="BI8" s="8"/>
      <c r="BJ8" s="10">
        <v>142</v>
      </c>
      <c r="BK8" s="6">
        <v>1308</v>
      </c>
      <c r="BL8" s="6">
        <v>1400</v>
      </c>
      <c r="BM8" s="6">
        <v>1621</v>
      </c>
      <c r="BN8" s="6">
        <v>4035</v>
      </c>
      <c r="BO8" s="6">
        <v>1816</v>
      </c>
      <c r="BP8" s="6">
        <v>3593</v>
      </c>
      <c r="BQ8" s="6">
        <v>13915</v>
      </c>
      <c r="BR8" s="35" t="s">
        <v>134</v>
      </c>
      <c r="BS8" s="8"/>
      <c r="BT8" s="11" t="s">
        <v>135</v>
      </c>
      <c r="BU8" s="6">
        <v>10192</v>
      </c>
      <c r="BV8" s="6">
        <v>2412</v>
      </c>
      <c r="BW8" s="6">
        <v>1313</v>
      </c>
      <c r="BX8" s="6">
        <v>2940</v>
      </c>
      <c r="BY8" s="6">
        <v>1266</v>
      </c>
      <c r="BZ8" s="6">
        <v>1160</v>
      </c>
      <c r="CA8" s="6">
        <v>1101</v>
      </c>
      <c r="CB8" s="7" t="s">
        <v>83</v>
      </c>
      <c r="CC8" s="7"/>
      <c r="CD8" s="7"/>
      <c r="CE8" s="10" t="e">
        <f>#REF!+#REF!+#REF!+#REF!</f>
        <v>#REF!</v>
      </c>
      <c r="CF8" s="10" t="e">
        <f>#REF!+#REF!+#REF!+#REF!</f>
        <v>#REF!</v>
      </c>
      <c r="CG8" s="10" t="e">
        <f>#REF!+#REF!+#REF!+#REF!</f>
        <v>#REF!</v>
      </c>
      <c r="CH8" s="10" t="e">
        <f>#REF!+#REF!+#REF!+#REF!</f>
        <v>#REF!</v>
      </c>
      <c r="CI8" s="10" t="e">
        <f>#REF!+#REF!+#REF!+#REF!</f>
        <v>#REF!</v>
      </c>
      <c r="CJ8" s="10" t="e">
        <f>#REF!+#REF!+#REF!+#REF!</f>
        <v>#REF!</v>
      </c>
      <c r="CK8" s="10" t="e">
        <f>#REF!+#REF!+#REF!+#REF!</f>
        <v>#REF!</v>
      </c>
      <c r="CL8" s="10">
        <v>13915</v>
      </c>
      <c r="CM8" s="10">
        <v>13214</v>
      </c>
      <c r="CN8" s="10">
        <v>12557</v>
      </c>
      <c r="CO8" s="10">
        <v>12089</v>
      </c>
      <c r="CP8" s="10">
        <v>12050</v>
      </c>
      <c r="CQ8" s="10">
        <v>11218</v>
      </c>
      <c r="CR8" s="10">
        <v>9371</v>
      </c>
      <c r="CS8" s="10">
        <v>8799</v>
      </c>
      <c r="CT8" s="10" t="s">
        <v>136</v>
      </c>
      <c r="CU8" s="6"/>
      <c r="CV8" s="7" t="s">
        <v>129</v>
      </c>
      <c r="CW8" s="10">
        <v>8799</v>
      </c>
      <c r="CX8" s="10">
        <v>9371</v>
      </c>
      <c r="CY8" s="10">
        <v>11218</v>
      </c>
      <c r="CZ8" s="10">
        <v>12050</v>
      </c>
      <c r="DA8" s="10">
        <v>12089</v>
      </c>
      <c r="DB8" s="10">
        <v>12557</v>
      </c>
      <c r="DC8" s="10">
        <v>13214</v>
      </c>
      <c r="DD8" s="10">
        <v>13915</v>
      </c>
      <c r="DE8" s="10" t="e">
        <f>CK8</f>
        <v>#REF!</v>
      </c>
      <c r="DF8" s="6" t="e">
        <f>CJ8</f>
        <v>#REF!</v>
      </c>
      <c r="DG8" s="10" t="e">
        <f>#REF!+#REF!+#REF!+#REF!</f>
        <v>#REF!</v>
      </c>
      <c r="DH8" s="10" t="e">
        <f>#REF!+#REF!+#REF!+#REF!</f>
        <v>#REF!</v>
      </c>
      <c r="DI8" s="10" t="e">
        <f>#REF!+#REF!+#REF!+#REF!</f>
        <v>#REF!</v>
      </c>
      <c r="DJ8" s="10" t="e">
        <f>#REF!+#REF!+#REF!+#REF!</f>
        <v>#REF!</v>
      </c>
      <c r="DK8" s="8"/>
      <c r="DL8" s="8"/>
      <c r="DM8" s="8"/>
      <c r="DN8" s="6">
        <v>142</v>
      </c>
      <c r="DO8" s="6">
        <v>1308</v>
      </c>
      <c r="DP8" s="6">
        <v>1400</v>
      </c>
      <c r="DQ8" s="6">
        <v>1621</v>
      </c>
      <c r="DR8" s="6">
        <v>4035</v>
      </c>
      <c r="DS8" s="6">
        <v>1816</v>
      </c>
      <c r="DT8" s="6">
        <v>3593</v>
      </c>
      <c r="DU8" s="6">
        <v>13915</v>
      </c>
      <c r="DV8" s="7" t="s">
        <v>136</v>
      </c>
      <c r="DW8" s="6"/>
      <c r="DX8" s="7" t="s">
        <v>129</v>
      </c>
      <c r="DY8" s="6">
        <v>13915</v>
      </c>
      <c r="DZ8" s="6">
        <v>3593</v>
      </c>
      <c r="EA8" s="6">
        <v>1816</v>
      </c>
      <c r="EB8" s="6">
        <v>4035</v>
      </c>
      <c r="EC8" s="6">
        <v>1621</v>
      </c>
      <c r="ED8" s="6">
        <v>1400</v>
      </c>
      <c r="EE8" s="41">
        <v>1308</v>
      </c>
      <c r="EF8" s="41">
        <v>142</v>
      </c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</row>
    <row r="9" spans="1:200">
      <c r="A9" s="43" t="s">
        <v>54</v>
      </c>
      <c r="B9" s="44">
        <v>2631</v>
      </c>
      <c r="C9" s="44">
        <v>122</v>
      </c>
      <c r="D9" s="44">
        <v>75</v>
      </c>
      <c r="E9" s="45" t="s">
        <v>137</v>
      </c>
      <c r="F9" s="46">
        <v>6740</v>
      </c>
      <c r="G9" s="46">
        <v>6937</v>
      </c>
      <c r="H9" s="47">
        <v>9568</v>
      </c>
      <c r="I9" s="48" t="s">
        <v>49</v>
      </c>
      <c r="J9" s="6"/>
      <c r="K9" s="6">
        <v>655</v>
      </c>
      <c r="L9" s="6">
        <v>273</v>
      </c>
      <c r="M9" s="6">
        <v>1233</v>
      </c>
      <c r="N9" s="6">
        <v>6638</v>
      </c>
      <c r="O9" s="6">
        <v>8799</v>
      </c>
      <c r="P9" s="10" t="s">
        <v>50</v>
      </c>
      <c r="Q9" s="6"/>
      <c r="R9" s="7" t="s">
        <v>53</v>
      </c>
      <c r="S9" s="6">
        <v>8799</v>
      </c>
      <c r="T9" s="6">
        <v>6638</v>
      </c>
      <c r="U9" s="6">
        <v>1233</v>
      </c>
      <c r="V9" s="6">
        <v>273</v>
      </c>
      <c r="W9" s="6">
        <v>655</v>
      </c>
      <c r="X9" s="6"/>
      <c r="Y9" s="40"/>
      <c r="Z9" s="37" t="e">
        <f>Z21+#REF!+#REF!+Z43</f>
        <v>#REF!</v>
      </c>
      <c r="AA9" s="37" t="e">
        <f>AA21+#REF!+#REF!+AA43</f>
        <v>#REF!</v>
      </c>
      <c r="AB9" s="6" t="e">
        <f>AB21+#REF!+#REF!+AB43</f>
        <v>#REF!</v>
      </c>
      <c r="AC9" s="6" t="e">
        <f>AC21+#REF!+#REF!+AC43</f>
        <v>#REF!</v>
      </c>
      <c r="AD9" s="6" t="e">
        <f>AD21+#REF!+#REF!+AD43</f>
        <v>#REF!</v>
      </c>
      <c r="AE9" s="6" t="e">
        <f>AE21+#REF!+#REF!+AE43</f>
        <v>#REF!</v>
      </c>
      <c r="AF9" s="6" t="e">
        <f>AF21+#REF!+#REF!+AF43</f>
        <v>#REF!</v>
      </c>
      <c r="AG9" s="6" t="e">
        <f t="shared" ref="AG9:AG14" si="0">BC9</f>
        <v>#REF!</v>
      </c>
      <c r="AH9" s="6">
        <v>1816</v>
      </c>
      <c r="AI9" s="6">
        <v>1784</v>
      </c>
      <c r="AJ9" s="6">
        <v>1668</v>
      </c>
      <c r="AK9" s="6">
        <v>1429</v>
      </c>
      <c r="AL9" s="6">
        <v>1478</v>
      </c>
      <c r="AM9" s="6">
        <v>1404</v>
      </c>
      <c r="AN9" s="6">
        <v>1347</v>
      </c>
      <c r="AO9" s="6">
        <v>1372</v>
      </c>
      <c r="AP9" s="10" t="s">
        <v>91</v>
      </c>
      <c r="AQ9" s="6"/>
      <c r="AR9" s="6"/>
      <c r="AS9" s="6"/>
      <c r="AT9" s="7" t="s">
        <v>94</v>
      </c>
      <c r="AU9" s="6">
        <v>1372</v>
      </c>
      <c r="AV9" s="6">
        <v>1347</v>
      </c>
      <c r="AW9" s="6">
        <v>1404</v>
      </c>
      <c r="AX9" s="6">
        <v>1478</v>
      </c>
      <c r="AY9" s="6">
        <v>1429</v>
      </c>
      <c r="AZ9" s="6">
        <v>1668</v>
      </c>
      <c r="BA9" s="6">
        <v>1784</v>
      </c>
      <c r="BB9" s="6">
        <v>1816</v>
      </c>
      <c r="BC9" s="6" t="e">
        <f>BC21+#REF!+#REF!+BC43</f>
        <v>#REF!</v>
      </c>
      <c r="BD9" s="10" t="e">
        <f t="shared" ref="BD9:BD14" si="1">AF9</f>
        <v>#REF!</v>
      </c>
      <c r="BE9" s="6" t="e">
        <f>BE21+#REF!+#REF!+BE43</f>
        <v>#REF!</v>
      </c>
      <c r="BF9" s="6" t="e">
        <f>BF21+#REF!+#REF!+BF43</f>
        <v>#REF!</v>
      </c>
      <c r="BG9" s="6" t="e">
        <f>BG21+#REF!+#REF!+BG43</f>
        <v>#REF!</v>
      </c>
      <c r="BH9" s="6" t="e">
        <f>BH21+#REF!+#REF!+BH43</f>
        <v>#REF!</v>
      </c>
      <c r="BI9" s="8"/>
      <c r="BJ9" s="49" t="s">
        <v>83</v>
      </c>
      <c r="BK9" s="6">
        <v>1101</v>
      </c>
      <c r="BL9" s="6">
        <v>1160</v>
      </c>
      <c r="BM9" s="6">
        <v>1266</v>
      </c>
      <c r="BN9" s="6">
        <v>2940</v>
      </c>
      <c r="BO9" s="6">
        <v>1313</v>
      </c>
      <c r="BP9" s="6">
        <v>2412</v>
      </c>
      <c r="BQ9" s="6">
        <v>10192</v>
      </c>
      <c r="BR9" s="35" t="s">
        <v>138</v>
      </c>
      <c r="BS9" s="8"/>
      <c r="BT9" s="11" t="s">
        <v>139</v>
      </c>
      <c r="BU9" s="6">
        <v>2790</v>
      </c>
      <c r="BV9" s="6">
        <v>909</v>
      </c>
      <c r="BW9" s="6">
        <v>403</v>
      </c>
      <c r="BX9" s="6">
        <v>877</v>
      </c>
      <c r="BY9" s="6">
        <v>236</v>
      </c>
      <c r="BZ9" s="6">
        <v>133</v>
      </c>
      <c r="CA9" s="6">
        <v>165</v>
      </c>
      <c r="CB9" s="6">
        <v>67</v>
      </c>
      <c r="CC9" s="6"/>
      <c r="CD9" s="40"/>
      <c r="CE9" s="50" t="e">
        <f>#REF!+#REF!+#REF!+#REF!</f>
        <v>#REF!</v>
      </c>
      <c r="CF9" s="10" t="e">
        <f>#REF!+#REF!+#REF!+#REF!</f>
        <v>#REF!</v>
      </c>
      <c r="CG9" s="10" t="e">
        <f>#REF!+#REF!+#REF!+#REF!</f>
        <v>#REF!</v>
      </c>
      <c r="CH9" s="10" t="e">
        <f>#REF!+#REF!+#REF!+#REF!</f>
        <v>#REF!</v>
      </c>
      <c r="CI9" s="10" t="e">
        <f>#REF!+#REF!+#REF!+#REF!</f>
        <v>#REF!</v>
      </c>
      <c r="CJ9" s="10" t="e">
        <f>#REF!+#REF!+#REF!+#REF!</f>
        <v>#REF!</v>
      </c>
      <c r="CK9" s="10" t="e">
        <f>#REF!+#REF!+#REF!+#REF!</f>
        <v>#REF!</v>
      </c>
      <c r="CL9" s="10">
        <v>3532</v>
      </c>
      <c r="CM9" s="10">
        <v>3466</v>
      </c>
      <c r="CN9" s="10">
        <v>3374</v>
      </c>
      <c r="CO9" s="10">
        <v>3488</v>
      </c>
      <c r="CP9" s="10">
        <v>3334</v>
      </c>
      <c r="CQ9" s="10">
        <v>3312</v>
      </c>
      <c r="CR9" s="10">
        <v>2741</v>
      </c>
      <c r="CS9" s="10">
        <v>2925</v>
      </c>
      <c r="CT9" s="15" t="s">
        <v>140</v>
      </c>
      <c r="CU9" s="6"/>
      <c r="CV9" s="7" t="s">
        <v>141</v>
      </c>
      <c r="CW9" s="10">
        <v>2925</v>
      </c>
      <c r="CX9" s="10">
        <v>2741</v>
      </c>
      <c r="CY9" s="10">
        <v>3312</v>
      </c>
      <c r="CZ9" s="10">
        <v>3334</v>
      </c>
      <c r="DA9" s="10">
        <v>3488</v>
      </c>
      <c r="DB9" s="10">
        <v>3374</v>
      </c>
      <c r="DC9" s="10">
        <v>3466</v>
      </c>
      <c r="DD9" s="10">
        <v>3532</v>
      </c>
      <c r="DE9" s="10" t="e">
        <f t="shared" ref="DE9:DE27" si="2">CK9</f>
        <v>#REF!</v>
      </c>
      <c r="DF9" s="6" t="e">
        <f t="shared" ref="DF9:DF27" si="3">CJ9</f>
        <v>#REF!</v>
      </c>
      <c r="DG9" s="10" t="e">
        <f>#REF!+#REF!+#REF!+#REF!</f>
        <v>#REF!</v>
      </c>
      <c r="DH9" s="10" t="e">
        <f>#REF!+#REF!+#REF!+#REF!</f>
        <v>#REF!</v>
      </c>
      <c r="DI9" s="10" t="e">
        <f>#REF!+#REF!+#REF!+#REF!</f>
        <v>#REF!</v>
      </c>
      <c r="DJ9" s="10" t="e">
        <f>#REF!+#REF!+#REF!+#REF!</f>
        <v>#REF!</v>
      </c>
      <c r="DK9" s="8"/>
      <c r="DL9" s="8"/>
      <c r="DM9" s="8"/>
      <c r="DN9" s="6">
        <v>2</v>
      </c>
      <c r="DO9" s="6">
        <v>229</v>
      </c>
      <c r="DP9" s="6">
        <v>674</v>
      </c>
      <c r="DQ9" s="6">
        <v>540</v>
      </c>
      <c r="DR9" s="6">
        <v>1127</v>
      </c>
      <c r="DS9" s="6">
        <v>39</v>
      </c>
      <c r="DT9" s="6">
        <v>912</v>
      </c>
      <c r="DU9" s="6">
        <v>3532</v>
      </c>
      <c r="DV9" s="10" t="s">
        <v>140</v>
      </c>
      <c r="DW9" s="6"/>
      <c r="DX9" s="7" t="s">
        <v>141</v>
      </c>
      <c r="DY9" s="6">
        <v>3532</v>
      </c>
      <c r="DZ9" s="6">
        <v>912</v>
      </c>
      <c r="EA9" s="6">
        <v>39</v>
      </c>
      <c r="EB9" s="6">
        <v>1127</v>
      </c>
      <c r="EC9" s="6">
        <v>540</v>
      </c>
      <c r="ED9" s="6">
        <v>674</v>
      </c>
      <c r="EE9" s="41">
        <v>229</v>
      </c>
      <c r="EF9" s="41">
        <v>2</v>
      </c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</row>
    <row r="10" spans="1:200">
      <c r="A10" s="43" t="s">
        <v>142</v>
      </c>
      <c r="B10" s="44">
        <v>2596</v>
      </c>
      <c r="C10" s="44">
        <v>200</v>
      </c>
      <c r="D10" s="44">
        <v>77</v>
      </c>
      <c r="E10" s="45" t="s">
        <v>137</v>
      </c>
      <c r="F10" s="46">
        <v>7000</v>
      </c>
      <c r="G10" s="46">
        <v>7277</v>
      </c>
      <c r="H10" s="47">
        <v>9873</v>
      </c>
      <c r="I10" s="48" t="s">
        <v>143</v>
      </c>
      <c r="J10" s="6"/>
      <c r="K10" s="6">
        <v>835</v>
      </c>
      <c r="L10" s="6">
        <v>298</v>
      </c>
      <c r="M10" s="6">
        <v>1602</v>
      </c>
      <c r="N10" s="6">
        <v>6930</v>
      </c>
      <c r="O10" s="6">
        <v>9665</v>
      </c>
      <c r="P10" s="10" t="s">
        <v>144</v>
      </c>
      <c r="Q10" s="6"/>
      <c r="R10" s="7" t="s">
        <v>145</v>
      </c>
      <c r="S10" s="6">
        <v>9665</v>
      </c>
      <c r="T10" s="6">
        <v>6930</v>
      </c>
      <c r="U10" s="6">
        <v>1602</v>
      </c>
      <c r="V10" s="6">
        <v>298</v>
      </c>
      <c r="W10" s="6">
        <v>835</v>
      </c>
      <c r="X10" s="6"/>
      <c r="Y10" s="40"/>
      <c r="Z10" s="37" t="e">
        <f>Z22+#REF!+#REF!+Z50</f>
        <v>#REF!</v>
      </c>
      <c r="AA10" s="37" t="e">
        <f>AA22+#REF!+#REF!+AA50</f>
        <v>#REF!</v>
      </c>
      <c r="AB10" s="6" t="e">
        <f>AB22+#REF!+#REF!+AB50</f>
        <v>#REF!</v>
      </c>
      <c r="AC10" s="6" t="e">
        <f>AC22+#REF!+#REF!+AC50</f>
        <v>#REF!</v>
      </c>
      <c r="AD10" s="6" t="e">
        <f>AD22+#REF!+#REF!+AD50</f>
        <v>#REF!</v>
      </c>
      <c r="AE10" s="6" t="e">
        <f>AE22+#REF!+#REF!+AE50</f>
        <v>#REF!</v>
      </c>
      <c r="AF10" s="6" t="e">
        <f>AF22+#REF!+#REF!+AF50</f>
        <v>#REF!</v>
      </c>
      <c r="AG10" s="6" t="e">
        <f t="shared" si="0"/>
        <v>#REF!</v>
      </c>
      <c r="AH10" s="6">
        <v>4035</v>
      </c>
      <c r="AI10" s="6">
        <v>3995</v>
      </c>
      <c r="AJ10" s="6">
        <v>3667</v>
      </c>
      <c r="AK10" s="6">
        <v>3411</v>
      </c>
      <c r="AL10" s="6">
        <v>3369</v>
      </c>
      <c r="AM10" s="6">
        <v>3272</v>
      </c>
      <c r="AN10" s="6">
        <v>2452</v>
      </c>
      <c r="AO10" s="6">
        <v>1995</v>
      </c>
      <c r="AP10" s="10" t="s">
        <v>146</v>
      </c>
      <c r="AQ10" s="6"/>
      <c r="AR10" s="6"/>
      <c r="AS10" s="6"/>
      <c r="AT10" s="7" t="s">
        <v>147</v>
      </c>
      <c r="AU10" s="6">
        <v>1995</v>
      </c>
      <c r="AV10" s="6">
        <v>2452</v>
      </c>
      <c r="AW10" s="6">
        <v>3272</v>
      </c>
      <c r="AX10" s="6">
        <v>3369</v>
      </c>
      <c r="AY10" s="6">
        <v>3411</v>
      </c>
      <c r="AZ10" s="6">
        <v>3667</v>
      </c>
      <c r="BA10" s="6">
        <v>3995</v>
      </c>
      <c r="BB10" s="6">
        <v>4035</v>
      </c>
      <c r="BC10" s="6" t="e">
        <f>BC22+#REF!+#REF!+BC50</f>
        <v>#REF!</v>
      </c>
      <c r="BD10" s="10" t="e">
        <f t="shared" si="1"/>
        <v>#REF!</v>
      </c>
      <c r="BE10" s="6" t="e">
        <f>BE22+#REF!+#REF!+BE50</f>
        <v>#REF!</v>
      </c>
      <c r="BF10" s="6" t="e">
        <f>BF22+#REF!+#REF!+BF50</f>
        <v>#REF!</v>
      </c>
      <c r="BG10" s="6" t="e">
        <f>BG22+#REF!+#REF!+BG50</f>
        <v>#REF!</v>
      </c>
      <c r="BH10" s="6" t="e">
        <f>BH22+#REF!+#REF!+BH50</f>
        <v>#REF!</v>
      </c>
      <c r="BI10" s="8"/>
      <c r="BJ10" s="10">
        <v>67</v>
      </c>
      <c r="BK10" s="6">
        <v>165</v>
      </c>
      <c r="BL10" s="6">
        <v>133</v>
      </c>
      <c r="BM10" s="6">
        <v>236</v>
      </c>
      <c r="BN10" s="6">
        <v>877</v>
      </c>
      <c r="BO10" s="6">
        <v>403</v>
      </c>
      <c r="BP10" s="6">
        <v>909</v>
      </c>
      <c r="BQ10" s="6">
        <v>2790</v>
      </c>
      <c r="BR10" s="35" t="s">
        <v>148</v>
      </c>
      <c r="BS10" s="8"/>
      <c r="BT10" s="11" t="s">
        <v>76</v>
      </c>
      <c r="BU10" s="6">
        <v>450</v>
      </c>
      <c r="BV10" s="6">
        <v>133</v>
      </c>
      <c r="BW10" s="6">
        <v>86</v>
      </c>
      <c r="BX10" s="6">
        <v>100</v>
      </c>
      <c r="BY10" s="6">
        <v>31</v>
      </c>
      <c r="BZ10" s="6">
        <v>2</v>
      </c>
      <c r="CA10" s="6">
        <v>23</v>
      </c>
      <c r="CB10" s="6">
        <v>75</v>
      </c>
      <c r="CC10" s="6"/>
      <c r="CD10" s="40"/>
      <c r="CE10" s="50" t="e">
        <f>#REF!+#REF!+#REF!+#REF!</f>
        <v>#REF!</v>
      </c>
      <c r="CF10" s="10" t="e">
        <f>#REF!+#REF!+#REF!+#REF!</f>
        <v>#REF!</v>
      </c>
      <c r="CG10" s="10" t="e">
        <f>#REF!+#REF!+#REF!+#REF!</f>
        <v>#REF!</v>
      </c>
      <c r="CH10" s="10" t="e">
        <f>#REF!+#REF!+#REF!+#REF!</f>
        <v>#REF!</v>
      </c>
      <c r="CI10" s="10" t="e">
        <f>#REF!+#REF!+#REF!+#REF!</f>
        <v>#REF!</v>
      </c>
      <c r="CJ10" s="10" t="e">
        <f>#REF!+#REF!+#REF!+#REF!</f>
        <v>#REF!</v>
      </c>
      <c r="CK10" s="10" t="e">
        <f>#REF!+#REF!+#REF!+#REF!</f>
        <v>#REF!</v>
      </c>
      <c r="CL10" s="10">
        <v>1228</v>
      </c>
      <c r="CM10" s="10">
        <v>1195</v>
      </c>
      <c r="CN10" s="10">
        <v>1218</v>
      </c>
      <c r="CO10" s="10">
        <v>1298</v>
      </c>
      <c r="CP10" s="10">
        <v>1184</v>
      </c>
      <c r="CQ10" s="10">
        <v>1073</v>
      </c>
      <c r="CR10" s="10">
        <v>844</v>
      </c>
      <c r="CS10" s="10">
        <v>944</v>
      </c>
      <c r="CT10" s="15" t="s">
        <v>149</v>
      </c>
      <c r="CU10" s="6"/>
      <c r="CV10" s="7" t="s">
        <v>150</v>
      </c>
      <c r="CW10" s="10">
        <v>944</v>
      </c>
      <c r="CX10" s="10">
        <v>844</v>
      </c>
      <c r="CY10" s="10">
        <v>1073</v>
      </c>
      <c r="CZ10" s="10">
        <v>1184</v>
      </c>
      <c r="DA10" s="10">
        <v>1298</v>
      </c>
      <c r="DB10" s="10">
        <v>1218</v>
      </c>
      <c r="DC10" s="10">
        <v>1195</v>
      </c>
      <c r="DD10" s="10">
        <v>1228</v>
      </c>
      <c r="DE10" s="10" t="e">
        <f t="shared" si="2"/>
        <v>#REF!</v>
      </c>
      <c r="DF10" s="6" t="e">
        <f t="shared" si="3"/>
        <v>#REF!</v>
      </c>
      <c r="DG10" s="10" t="e">
        <f>#REF!+#REF!+#REF!+#REF!</f>
        <v>#REF!</v>
      </c>
      <c r="DH10" s="10" t="e">
        <f>#REF!+#REF!+#REF!+#REF!</f>
        <v>#REF!</v>
      </c>
      <c r="DI10" s="10" t="e">
        <f>#REF!+#REF!+#REF!+#REF!</f>
        <v>#REF!</v>
      </c>
      <c r="DJ10" s="10" t="e">
        <f>#REF!+#REF!+#REF!+#REF!</f>
        <v>#REF!</v>
      </c>
      <c r="DK10" s="8"/>
      <c r="DL10" s="8"/>
      <c r="DM10" s="8"/>
      <c r="DN10" s="7" t="s">
        <v>83</v>
      </c>
      <c r="DO10" s="6">
        <v>95</v>
      </c>
      <c r="DP10" s="6">
        <v>290</v>
      </c>
      <c r="DQ10" s="6">
        <v>156</v>
      </c>
      <c r="DR10" s="6">
        <v>444</v>
      </c>
      <c r="DS10" s="7" t="s">
        <v>83</v>
      </c>
      <c r="DT10" s="6">
        <v>243</v>
      </c>
      <c r="DU10" s="6">
        <v>1228</v>
      </c>
      <c r="DV10" s="10" t="s">
        <v>149</v>
      </c>
      <c r="DW10" s="6"/>
      <c r="DX10" s="7" t="s">
        <v>150</v>
      </c>
      <c r="DY10" s="6">
        <v>1228</v>
      </c>
      <c r="DZ10" s="6">
        <v>243</v>
      </c>
      <c r="EA10" s="7" t="s">
        <v>83</v>
      </c>
      <c r="EB10" s="6">
        <v>444</v>
      </c>
      <c r="EC10" s="6">
        <v>156</v>
      </c>
      <c r="ED10" s="6">
        <v>290</v>
      </c>
      <c r="EE10" s="41">
        <v>95</v>
      </c>
      <c r="EF10" s="11" t="s">
        <v>83</v>
      </c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</row>
    <row r="11" spans="1:200">
      <c r="A11" s="43" t="s">
        <v>151</v>
      </c>
      <c r="B11" s="44">
        <v>2656</v>
      </c>
      <c r="C11" s="44">
        <v>265</v>
      </c>
      <c r="D11" s="44">
        <v>184</v>
      </c>
      <c r="E11" s="45" t="s">
        <v>137</v>
      </c>
      <c r="F11" s="46">
        <v>7412</v>
      </c>
      <c r="G11" s="46">
        <v>7861</v>
      </c>
      <c r="H11" s="47">
        <v>10517</v>
      </c>
      <c r="I11" s="48" t="s">
        <v>152</v>
      </c>
      <c r="J11" s="6"/>
      <c r="K11" s="6">
        <v>990</v>
      </c>
      <c r="L11" s="6">
        <v>398</v>
      </c>
      <c r="M11" s="6">
        <v>1880</v>
      </c>
      <c r="N11" s="6">
        <v>6876</v>
      </c>
      <c r="O11" s="6">
        <v>10144</v>
      </c>
      <c r="P11" s="10" t="s">
        <v>153</v>
      </c>
      <c r="Q11" s="6"/>
      <c r="R11" s="7" t="s">
        <v>154</v>
      </c>
      <c r="S11" s="6">
        <v>10144</v>
      </c>
      <c r="T11" s="6">
        <v>6876</v>
      </c>
      <c r="U11" s="6">
        <v>1880</v>
      </c>
      <c r="V11" s="6">
        <v>398</v>
      </c>
      <c r="W11" s="6">
        <v>990</v>
      </c>
      <c r="X11" s="6"/>
      <c r="Y11" s="40"/>
      <c r="Z11" s="37" t="e">
        <f>Z23+#REF!+#REF!+#REF!</f>
        <v>#REF!</v>
      </c>
      <c r="AA11" s="37" t="e">
        <f>AA23+#REF!+#REF!+#REF!</f>
        <v>#REF!</v>
      </c>
      <c r="AB11" s="6" t="e">
        <f>AB23+#REF!+#REF!+#REF!</f>
        <v>#REF!</v>
      </c>
      <c r="AC11" s="6" t="e">
        <f>AC23+#REF!+#REF!+#REF!</f>
        <v>#REF!</v>
      </c>
      <c r="AD11" s="6" t="e">
        <f>AD23+#REF!+#REF!+#REF!</f>
        <v>#REF!</v>
      </c>
      <c r="AE11" s="6" t="e">
        <f>AE23+#REF!+#REF!+#REF!</f>
        <v>#REF!</v>
      </c>
      <c r="AF11" s="6" t="e">
        <f>AF23+#REF!+#REF!+#REF!</f>
        <v>#REF!</v>
      </c>
      <c r="AG11" s="6" t="e">
        <f t="shared" si="0"/>
        <v>#REF!</v>
      </c>
      <c r="AH11" s="6">
        <v>1621</v>
      </c>
      <c r="AI11" s="6">
        <v>1616</v>
      </c>
      <c r="AJ11" s="6">
        <v>1577</v>
      </c>
      <c r="AK11" s="6">
        <v>1637</v>
      </c>
      <c r="AL11" s="6">
        <v>1700</v>
      </c>
      <c r="AM11" s="6">
        <v>1308</v>
      </c>
      <c r="AN11" s="6">
        <v>1265</v>
      </c>
      <c r="AO11" s="6">
        <v>813</v>
      </c>
      <c r="AP11" s="10" t="s">
        <v>155</v>
      </c>
      <c r="AQ11" s="6"/>
      <c r="AR11" s="6"/>
      <c r="AS11" s="6"/>
      <c r="AT11" s="7" t="s">
        <v>156</v>
      </c>
      <c r="AU11" s="6">
        <v>813</v>
      </c>
      <c r="AV11" s="6">
        <v>1265</v>
      </c>
      <c r="AW11" s="6">
        <v>1308</v>
      </c>
      <c r="AX11" s="6">
        <v>1700</v>
      </c>
      <c r="AY11" s="6">
        <v>1637</v>
      </c>
      <c r="AZ11" s="6">
        <v>1577</v>
      </c>
      <c r="BA11" s="6">
        <v>1616</v>
      </c>
      <c r="BB11" s="6">
        <v>1621</v>
      </c>
      <c r="BC11" s="6" t="e">
        <f>BC23+#REF!+#REF!+#REF!</f>
        <v>#REF!</v>
      </c>
      <c r="BD11" s="10" t="e">
        <f t="shared" si="1"/>
        <v>#REF!</v>
      </c>
      <c r="BE11" s="6" t="e">
        <f>BE23+#REF!+#REF!+#REF!</f>
        <v>#REF!</v>
      </c>
      <c r="BF11" s="6" t="e">
        <f>BF23+#REF!+#REF!+#REF!</f>
        <v>#REF!</v>
      </c>
      <c r="BG11" s="6" t="e">
        <f>BG23+#REF!+#REF!+#REF!</f>
        <v>#REF!</v>
      </c>
      <c r="BH11" s="6" t="e">
        <f>BH23+#REF!+#REF!+#REF!</f>
        <v>#REF!</v>
      </c>
      <c r="BI11" s="8"/>
      <c r="BJ11" s="12"/>
      <c r="BK11" s="6">
        <v>23</v>
      </c>
      <c r="BL11" s="6">
        <v>2</v>
      </c>
      <c r="BM11" s="6">
        <v>31</v>
      </c>
      <c r="BN11" s="6">
        <v>100</v>
      </c>
      <c r="BO11" s="6">
        <v>86</v>
      </c>
      <c r="BP11" s="6">
        <v>133</v>
      </c>
      <c r="BQ11" s="6">
        <v>450</v>
      </c>
      <c r="BR11" s="35" t="s">
        <v>157</v>
      </c>
      <c r="BS11" s="8"/>
      <c r="BT11" s="11" t="s">
        <v>158</v>
      </c>
      <c r="BU11" s="6">
        <v>483</v>
      </c>
      <c r="BV11" s="6">
        <v>139</v>
      </c>
      <c r="BW11" s="6">
        <v>14</v>
      </c>
      <c r="BX11" s="6">
        <v>118</v>
      </c>
      <c r="BY11" s="6">
        <v>88</v>
      </c>
      <c r="BZ11" s="6">
        <v>105</v>
      </c>
      <c r="CA11" s="6">
        <v>19</v>
      </c>
      <c r="CB11" s="7" t="s">
        <v>83</v>
      </c>
      <c r="CC11" s="7"/>
      <c r="CD11" s="40"/>
      <c r="CE11" s="50" t="e">
        <f>#REF!+#REF!+#REF!+#REF!</f>
        <v>#REF!</v>
      </c>
      <c r="CF11" s="10" t="e">
        <f>#REF!+#REF!+#REF!+#REF!</f>
        <v>#REF!</v>
      </c>
      <c r="CG11" s="10" t="e">
        <f>#REF!+#REF!+#REF!+#REF!</f>
        <v>#REF!</v>
      </c>
      <c r="CH11" s="10" t="e">
        <f>#REF!+#REF!+#REF!+#REF!</f>
        <v>#REF!</v>
      </c>
      <c r="CI11" s="10" t="e">
        <f>#REF!+#REF!+#REF!+#REF!</f>
        <v>#REF!</v>
      </c>
      <c r="CJ11" s="10" t="e">
        <f>#REF!+#REF!+#REF!+#REF!</f>
        <v>#REF!</v>
      </c>
      <c r="CK11" s="10" t="e">
        <f>#REF!+#REF!+#REF!+#REF!</f>
        <v>#REF!</v>
      </c>
      <c r="CL11" s="10">
        <v>866</v>
      </c>
      <c r="CM11" s="10">
        <v>856</v>
      </c>
      <c r="CN11" s="10">
        <v>842</v>
      </c>
      <c r="CO11" s="10">
        <v>825</v>
      </c>
      <c r="CP11" s="10">
        <v>782</v>
      </c>
      <c r="CQ11" s="10">
        <v>789</v>
      </c>
      <c r="CR11" s="10">
        <v>743</v>
      </c>
      <c r="CS11" s="10">
        <v>903</v>
      </c>
      <c r="CT11" s="15" t="s">
        <v>159</v>
      </c>
      <c r="CU11" s="6"/>
      <c r="CV11" s="7" t="s">
        <v>160</v>
      </c>
      <c r="CW11" s="10">
        <v>903</v>
      </c>
      <c r="CX11" s="10">
        <v>743</v>
      </c>
      <c r="CY11" s="10">
        <v>789</v>
      </c>
      <c r="CZ11" s="10">
        <v>782</v>
      </c>
      <c r="DA11" s="10">
        <v>825</v>
      </c>
      <c r="DB11" s="10">
        <v>842</v>
      </c>
      <c r="DC11" s="10">
        <v>856</v>
      </c>
      <c r="DD11" s="10">
        <v>866</v>
      </c>
      <c r="DE11" s="10" t="e">
        <f t="shared" si="2"/>
        <v>#REF!</v>
      </c>
      <c r="DF11" s="10" t="e">
        <f t="shared" si="3"/>
        <v>#REF!</v>
      </c>
      <c r="DG11" s="10" t="e">
        <f>#REF!+#REF!+#REF!+#REF!</f>
        <v>#REF!</v>
      </c>
      <c r="DH11" s="10" t="e">
        <f>#REF!+#REF!+#REF!+#REF!</f>
        <v>#REF!</v>
      </c>
      <c r="DI11" s="10" t="e">
        <f>#REF!+#REF!+#REF!+#REF!</f>
        <v>#REF!</v>
      </c>
      <c r="DJ11" s="10" t="e">
        <f>#REF!+#REF!+#REF!+#REF!</f>
        <v>#REF!</v>
      </c>
      <c r="DK11" s="8"/>
      <c r="DL11" s="8"/>
      <c r="DM11" s="8"/>
      <c r="DN11" s="7" t="s">
        <v>83</v>
      </c>
      <c r="DO11" s="6">
        <v>51</v>
      </c>
      <c r="DP11" s="6">
        <v>211</v>
      </c>
      <c r="DQ11" s="6">
        <v>160</v>
      </c>
      <c r="DR11" s="6">
        <v>224</v>
      </c>
      <c r="DS11" s="7" t="s">
        <v>83</v>
      </c>
      <c r="DT11" s="6">
        <v>220</v>
      </c>
      <c r="DU11" s="6">
        <v>866</v>
      </c>
      <c r="DV11" s="10" t="s">
        <v>159</v>
      </c>
      <c r="DW11" s="6"/>
      <c r="DX11" s="7" t="s">
        <v>160</v>
      </c>
      <c r="DY11" s="6">
        <v>866</v>
      </c>
      <c r="DZ11" s="6">
        <v>220</v>
      </c>
      <c r="EA11" s="7" t="s">
        <v>83</v>
      </c>
      <c r="EB11" s="6">
        <v>224</v>
      </c>
      <c r="EC11" s="6">
        <v>160</v>
      </c>
      <c r="ED11" s="6">
        <v>211</v>
      </c>
      <c r="EE11" s="41">
        <v>51</v>
      </c>
      <c r="EF11" s="11" t="s">
        <v>83</v>
      </c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</row>
    <row r="12" spans="1:200">
      <c r="A12" s="43" t="s">
        <v>161</v>
      </c>
      <c r="B12" s="44">
        <v>2766</v>
      </c>
      <c r="C12" s="44">
        <v>214</v>
      </c>
      <c r="D12" s="44">
        <v>181</v>
      </c>
      <c r="E12" s="44">
        <v>41</v>
      </c>
      <c r="F12" s="46">
        <v>7124</v>
      </c>
      <c r="G12" s="46">
        <v>7560</v>
      </c>
      <c r="H12" s="47">
        <v>10326</v>
      </c>
      <c r="I12" s="48" t="s">
        <v>162</v>
      </c>
      <c r="J12" s="6"/>
      <c r="K12" s="6">
        <v>1069</v>
      </c>
      <c r="L12" s="6">
        <v>390</v>
      </c>
      <c r="M12" s="6">
        <v>1682</v>
      </c>
      <c r="N12" s="6">
        <v>6658</v>
      </c>
      <c r="O12" s="6">
        <v>9799</v>
      </c>
      <c r="P12" s="10" t="s">
        <v>163</v>
      </c>
      <c r="Q12" s="6"/>
      <c r="R12" s="7" t="s">
        <v>164</v>
      </c>
      <c r="S12" s="6">
        <v>9799</v>
      </c>
      <c r="T12" s="6">
        <v>6658</v>
      </c>
      <c r="U12" s="6">
        <v>1682</v>
      </c>
      <c r="V12" s="6">
        <v>390</v>
      </c>
      <c r="W12" s="6">
        <v>1069</v>
      </c>
      <c r="X12" s="6"/>
      <c r="Y12" s="40"/>
      <c r="Z12" s="37" t="e">
        <f>Z24+#REF!+#REF!+#REF!</f>
        <v>#REF!</v>
      </c>
      <c r="AA12" s="37" t="e">
        <f>AA24+#REF!+#REF!+#REF!</f>
        <v>#REF!</v>
      </c>
      <c r="AB12" s="6" t="e">
        <f>AB24+#REF!+#REF!+#REF!</f>
        <v>#REF!</v>
      </c>
      <c r="AC12" s="6" t="e">
        <f>AC24+#REF!+#REF!+#REF!</f>
        <v>#REF!</v>
      </c>
      <c r="AD12" s="6" t="e">
        <f>AD24+#REF!+#REF!+#REF!</f>
        <v>#REF!</v>
      </c>
      <c r="AE12" s="6" t="e">
        <f>AE24+#REF!+#REF!+#REF!</f>
        <v>#REF!</v>
      </c>
      <c r="AF12" s="6" t="e">
        <f>AF24+#REF!+#REF!+#REF!</f>
        <v>#REF!</v>
      </c>
      <c r="AG12" s="6" t="e">
        <f t="shared" si="0"/>
        <v>#REF!</v>
      </c>
      <c r="AH12" s="6">
        <v>1400</v>
      </c>
      <c r="AI12" s="6">
        <v>1246</v>
      </c>
      <c r="AJ12" s="6">
        <v>1336</v>
      </c>
      <c r="AK12" s="6">
        <v>1275</v>
      </c>
      <c r="AL12" s="6">
        <v>1295</v>
      </c>
      <c r="AM12" s="6">
        <v>1173</v>
      </c>
      <c r="AN12" s="6">
        <v>1015</v>
      </c>
      <c r="AO12" s="6">
        <v>842</v>
      </c>
      <c r="AP12" s="10" t="s">
        <v>165</v>
      </c>
      <c r="AQ12" s="6"/>
      <c r="AR12" s="6"/>
      <c r="AS12" s="6"/>
      <c r="AT12" s="7" t="s">
        <v>166</v>
      </c>
      <c r="AU12" s="6">
        <v>842</v>
      </c>
      <c r="AV12" s="6">
        <v>1015</v>
      </c>
      <c r="AW12" s="6">
        <v>1173</v>
      </c>
      <c r="AX12" s="6">
        <v>1295</v>
      </c>
      <c r="AY12" s="6">
        <v>1275</v>
      </c>
      <c r="AZ12" s="6">
        <v>1336</v>
      </c>
      <c r="BA12" s="6">
        <v>1246</v>
      </c>
      <c r="BB12" s="6">
        <v>1400</v>
      </c>
      <c r="BC12" s="6" t="e">
        <f>BC24+#REF!+#REF!+#REF!</f>
        <v>#REF!</v>
      </c>
      <c r="BD12" s="10" t="e">
        <f t="shared" si="1"/>
        <v>#REF!</v>
      </c>
      <c r="BE12" s="6" t="e">
        <f>BE24+#REF!+#REF!+#REF!</f>
        <v>#REF!</v>
      </c>
      <c r="BF12" s="6" t="e">
        <f>BF24+#REF!+#REF!+#REF!</f>
        <v>#REF!</v>
      </c>
      <c r="BG12" s="6" t="e">
        <f>BG24+#REF!+#REF!+#REF!</f>
        <v>#REF!</v>
      </c>
      <c r="BH12" s="6" t="e">
        <f>BH24+#REF!+#REF!+#REF!</f>
        <v>#REF!</v>
      </c>
      <c r="BI12" s="8"/>
      <c r="BJ12" s="10">
        <v>75</v>
      </c>
      <c r="BK12" s="6">
        <v>19</v>
      </c>
      <c r="BL12" s="6">
        <v>105</v>
      </c>
      <c r="BM12" s="6">
        <v>88</v>
      </c>
      <c r="BN12" s="6">
        <v>118</v>
      </c>
      <c r="BO12" s="6">
        <v>14</v>
      </c>
      <c r="BP12" s="6">
        <v>139</v>
      </c>
      <c r="BQ12" s="6">
        <v>483</v>
      </c>
      <c r="BR12" s="35" t="s">
        <v>167</v>
      </c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40"/>
      <c r="CE12" s="50" t="e">
        <f>#REF!+#REF!+#REF!+#REF!</f>
        <v>#REF!</v>
      </c>
      <c r="CF12" s="10" t="e">
        <f>#REF!+#REF!+#REF!+#REF!</f>
        <v>#REF!</v>
      </c>
      <c r="CG12" s="10" t="e">
        <f>#REF!+#REF!+#REF!+#REF!</f>
        <v>#REF!</v>
      </c>
      <c r="CH12" s="10" t="e">
        <f>#REF!+#REF!+#REF!+#REF!</f>
        <v>#REF!</v>
      </c>
      <c r="CI12" s="10" t="e">
        <f>#REF!+#REF!+#REF!+#REF!</f>
        <v>#REF!</v>
      </c>
      <c r="CJ12" s="10" t="e">
        <f>#REF!+#REF!+#REF!+#REF!</f>
        <v>#REF!</v>
      </c>
      <c r="CK12" s="10" t="e">
        <f>#REF!+#REF!+#REF!+#REF!</f>
        <v>#REF!</v>
      </c>
      <c r="CL12" s="10">
        <v>997</v>
      </c>
      <c r="CM12" s="10">
        <v>1042</v>
      </c>
      <c r="CN12" s="10">
        <v>975</v>
      </c>
      <c r="CO12" s="10">
        <v>1083</v>
      </c>
      <c r="CP12" s="10">
        <v>1050</v>
      </c>
      <c r="CQ12" s="10">
        <v>1126</v>
      </c>
      <c r="CR12" s="10">
        <v>912</v>
      </c>
      <c r="CS12" s="10">
        <v>830</v>
      </c>
      <c r="CT12" s="15" t="s">
        <v>168</v>
      </c>
      <c r="CU12" s="6"/>
      <c r="CV12" s="7" t="s">
        <v>169</v>
      </c>
      <c r="CW12" s="10">
        <v>830</v>
      </c>
      <c r="CX12" s="10">
        <v>912</v>
      </c>
      <c r="CY12" s="10">
        <v>1126</v>
      </c>
      <c r="CZ12" s="10">
        <v>1050</v>
      </c>
      <c r="DA12" s="10">
        <v>1083</v>
      </c>
      <c r="DB12" s="10">
        <v>975</v>
      </c>
      <c r="DC12" s="10">
        <v>1042</v>
      </c>
      <c r="DD12" s="10">
        <v>997</v>
      </c>
      <c r="DE12" s="10" t="e">
        <f t="shared" si="2"/>
        <v>#REF!</v>
      </c>
      <c r="DF12" s="10" t="e">
        <f t="shared" si="3"/>
        <v>#REF!</v>
      </c>
      <c r="DG12" s="10" t="e">
        <f>#REF!+#REF!+#REF!+#REF!</f>
        <v>#REF!</v>
      </c>
      <c r="DH12" s="10" t="e">
        <f>#REF!+#REF!+#REF!+#REF!</f>
        <v>#REF!</v>
      </c>
      <c r="DI12" s="10" t="e">
        <f>#REF!+#REF!+#REF!+#REF!</f>
        <v>#REF!</v>
      </c>
      <c r="DJ12" s="10" t="e">
        <f>#REF!+#REF!+#REF!+#REF!</f>
        <v>#REF!</v>
      </c>
      <c r="DK12" s="8"/>
      <c r="DL12" s="8"/>
      <c r="DM12" s="8"/>
      <c r="DN12" s="6">
        <v>2</v>
      </c>
      <c r="DO12" s="6">
        <v>83</v>
      </c>
      <c r="DP12" s="6">
        <v>114</v>
      </c>
      <c r="DQ12" s="6">
        <v>210</v>
      </c>
      <c r="DR12" s="6">
        <v>250</v>
      </c>
      <c r="DS12" s="6">
        <v>39</v>
      </c>
      <c r="DT12" s="6">
        <v>299</v>
      </c>
      <c r="DU12" s="6">
        <v>997</v>
      </c>
      <c r="DV12" s="10" t="s">
        <v>168</v>
      </c>
      <c r="DW12" s="6"/>
      <c r="DX12" s="7" t="s">
        <v>169</v>
      </c>
      <c r="DY12" s="6">
        <v>997</v>
      </c>
      <c r="DZ12" s="6">
        <v>299</v>
      </c>
      <c r="EA12" s="6">
        <v>39</v>
      </c>
      <c r="EB12" s="6">
        <v>250</v>
      </c>
      <c r="EC12" s="6">
        <v>210</v>
      </c>
      <c r="ED12" s="6">
        <v>114</v>
      </c>
      <c r="EE12" s="41">
        <v>83</v>
      </c>
      <c r="EF12" s="41">
        <v>2</v>
      </c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</row>
    <row r="13" spans="1:200">
      <c r="A13" s="43" t="s">
        <v>170</v>
      </c>
      <c r="B13" s="44">
        <v>2908</v>
      </c>
      <c r="C13" s="44">
        <v>335</v>
      </c>
      <c r="D13" s="44">
        <v>165</v>
      </c>
      <c r="E13" s="44">
        <v>81</v>
      </c>
      <c r="F13" s="46">
        <v>7746</v>
      </c>
      <c r="G13" s="46">
        <v>8327</v>
      </c>
      <c r="H13" s="47">
        <v>11235</v>
      </c>
      <c r="I13" s="48" t="s">
        <v>171</v>
      </c>
      <c r="J13" s="6"/>
      <c r="K13" s="6">
        <v>786</v>
      </c>
      <c r="L13" s="6">
        <v>401</v>
      </c>
      <c r="M13" s="6">
        <v>1767</v>
      </c>
      <c r="N13" s="6">
        <v>6602</v>
      </c>
      <c r="O13" s="6">
        <v>9556</v>
      </c>
      <c r="P13" s="10" t="s">
        <v>172</v>
      </c>
      <c r="Q13" s="6"/>
      <c r="R13" s="7" t="s">
        <v>173</v>
      </c>
      <c r="S13" s="6">
        <v>9556</v>
      </c>
      <c r="T13" s="6">
        <v>6602</v>
      </c>
      <c r="U13" s="6">
        <v>1767</v>
      </c>
      <c r="V13" s="6">
        <v>401</v>
      </c>
      <c r="W13" s="6">
        <v>786</v>
      </c>
      <c r="X13" s="6"/>
      <c r="Y13" s="40"/>
      <c r="Z13" s="37" t="e">
        <f>Z25+#REF!+#REF!+#REF!</f>
        <v>#REF!</v>
      </c>
      <c r="AA13" s="37" t="e">
        <f>AA25+#REF!+#REF!+#REF!</f>
        <v>#REF!</v>
      </c>
      <c r="AB13" s="6" t="e">
        <f>AB25+#REF!+#REF!+#REF!</f>
        <v>#REF!</v>
      </c>
      <c r="AC13" s="6" t="e">
        <f>AC25+#REF!+#REF!+#REF!</f>
        <v>#REF!</v>
      </c>
      <c r="AD13" s="6" t="e">
        <f>AD25+#REF!+#REF!+#REF!</f>
        <v>#REF!</v>
      </c>
      <c r="AE13" s="6" t="e">
        <f>AE25+#REF!+#REF!+#REF!</f>
        <v>#REF!</v>
      </c>
      <c r="AF13" s="6" t="e">
        <f>AF25+#REF!+#REF!+#REF!</f>
        <v>#REF!</v>
      </c>
      <c r="AG13" s="6" t="e">
        <f t="shared" si="0"/>
        <v>#REF!</v>
      </c>
      <c r="AH13" s="6">
        <v>1308</v>
      </c>
      <c r="AI13" s="6">
        <v>1114</v>
      </c>
      <c r="AJ13" s="6">
        <v>1037</v>
      </c>
      <c r="AK13" s="6">
        <v>1002</v>
      </c>
      <c r="AL13" s="6">
        <v>1163</v>
      </c>
      <c r="AM13" s="6">
        <v>812</v>
      </c>
      <c r="AN13" s="6">
        <v>775</v>
      </c>
      <c r="AO13" s="6">
        <v>537</v>
      </c>
      <c r="AP13" s="10" t="s">
        <v>174</v>
      </c>
      <c r="AQ13" s="6"/>
      <c r="AR13" s="6"/>
      <c r="AS13" s="6"/>
      <c r="AT13" s="7" t="s">
        <v>175</v>
      </c>
      <c r="AU13" s="6">
        <v>537</v>
      </c>
      <c r="AV13" s="6">
        <v>775</v>
      </c>
      <c r="AW13" s="6">
        <v>812</v>
      </c>
      <c r="AX13" s="6">
        <v>1163</v>
      </c>
      <c r="AY13" s="6">
        <v>1002</v>
      </c>
      <c r="AZ13" s="6">
        <v>1037</v>
      </c>
      <c r="BA13" s="6">
        <v>1114</v>
      </c>
      <c r="BB13" s="6">
        <v>1308</v>
      </c>
      <c r="BC13" s="6" t="e">
        <f>BC25+#REF!+#REF!+#REF!</f>
        <v>#REF!</v>
      </c>
      <c r="BD13" s="10" t="e">
        <f t="shared" si="1"/>
        <v>#REF!</v>
      </c>
      <c r="BE13" s="6" t="e">
        <f>BE25+#REF!+#REF!+#REF!</f>
        <v>#REF!</v>
      </c>
      <c r="BF13" s="6" t="e">
        <f>BF25+#REF!+#REF!+#REF!</f>
        <v>#REF!</v>
      </c>
      <c r="BG13" s="6" t="e">
        <f>BG25+#REF!+#REF!+#REF!</f>
        <v>#REF!</v>
      </c>
      <c r="BH13" s="6" t="e">
        <f>BH25+#REF!+#REF!+#REF!</f>
        <v>#REF!</v>
      </c>
      <c r="BI13" s="8"/>
      <c r="BJ13" s="49" t="s">
        <v>83</v>
      </c>
      <c r="BK13" s="8"/>
      <c r="BL13" s="8"/>
      <c r="BM13" s="8"/>
      <c r="BN13" s="8"/>
      <c r="BO13" s="8"/>
      <c r="BP13" s="8"/>
      <c r="BQ13" s="8"/>
      <c r="BR13" s="12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40"/>
      <c r="CE13" s="50" t="e">
        <f>#REF!+CE43+#REF!+#REF!</f>
        <v>#REF!</v>
      </c>
      <c r="CF13" s="10" t="e">
        <f>#REF!+CF43+#REF!+#REF!</f>
        <v>#REF!</v>
      </c>
      <c r="CG13" s="10" t="e">
        <f>#REF!+CG43+#REF!+#REF!</f>
        <v>#REF!</v>
      </c>
      <c r="CH13" s="10" t="e">
        <f>#REF!+CH43+#REF!+#REF!</f>
        <v>#REF!</v>
      </c>
      <c r="CI13" s="10" t="e">
        <f>#REF!+CI43+#REF!+#REF!</f>
        <v>#REF!</v>
      </c>
      <c r="CJ13" s="10" t="e">
        <f>#REF!+CJ43+#REF!+#REF!</f>
        <v>#REF!</v>
      </c>
      <c r="CK13" s="10" t="e">
        <f>#REF!+CK43+#REF!+#REF!</f>
        <v>#REF!</v>
      </c>
      <c r="CL13" s="10">
        <v>328</v>
      </c>
      <c r="CM13" s="10">
        <v>291</v>
      </c>
      <c r="CN13" s="10">
        <v>257</v>
      </c>
      <c r="CO13" s="10">
        <v>208</v>
      </c>
      <c r="CP13" s="10">
        <v>227</v>
      </c>
      <c r="CQ13" s="10">
        <v>243</v>
      </c>
      <c r="CR13" s="10">
        <v>179</v>
      </c>
      <c r="CS13" s="10">
        <v>181</v>
      </c>
      <c r="CT13" s="15" t="s">
        <v>176</v>
      </c>
      <c r="CU13" s="6"/>
      <c r="CV13" s="7" t="s">
        <v>177</v>
      </c>
      <c r="CW13" s="10">
        <v>181</v>
      </c>
      <c r="CX13" s="10">
        <v>179</v>
      </c>
      <c r="CY13" s="10">
        <v>243</v>
      </c>
      <c r="CZ13" s="10">
        <v>227</v>
      </c>
      <c r="DA13" s="10">
        <v>208</v>
      </c>
      <c r="DB13" s="10">
        <v>257</v>
      </c>
      <c r="DC13" s="10">
        <v>291</v>
      </c>
      <c r="DD13" s="10">
        <v>328</v>
      </c>
      <c r="DE13" s="10" t="e">
        <f t="shared" si="2"/>
        <v>#REF!</v>
      </c>
      <c r="DF13" s="10" t="e">
        <f t="shared" si="3"/>
        <v>#REF!</v>
      </c>
      <c r="DG13" s="10" t="e">
        <f>#REF!+DG43+#REF!+#REF!</f>
        <v>#REF!</v>
      </c>
      <c r="DH13" s="10" t="e">
        <f>#REF!+DH43+#REF!+#REF!</f>
        <v>#REF!</v>
      </c>
      <c r="DI13" s="10" t="e">
        <f>#REF!+DI43+#REF!+#REF!</f>
        <v>#REF!</v>
      </c>
      <c r="DJ13" s="10" t="e">
        <f>#REF!+DJ43+#REF!+#REF!</f>
        <v>#REF!</v>
      </c>
      <c r="DK13" s="8"/>
      <c r="DL13" s="8"/>
      <c r="DM13" s="8"/>
      <c r="DN13" s="7" t="s">
        <v>83</v>
      </c>
      <c r="DO13" s="7" t="s">
        <v>83</v>
      </c>
      <c r="DP13" s="6">
        <v>46</v>
      </c>
      <c r="DQ13" s="6">
        <v>14</v>
      </c>
      <c r="DR13" s="6">
        <v>209</v>
      </c>
      <c r="DS13" s="7" t="s">
        <v>83</v>
      </c>
      <c r="DT13" s="6">
        <v>59</v>
      </c>
      <c r="DU13" s="6">
        <v>328</v>
      </c>
      <c r="DV13" s="10" t="s">
        <v>176</v>
      </c>
      <c r="DW13" s="6"/>
      <c r="DX13" s="7" t="s">
        <v>177</v>
      </c>
      <c r="DY13" s="6">
        <v>328</v>
      </c>
      <c r="DZ13" s="6">
        <v>59</v>
      </c>
      <c r="EA13" s="7" t="s">
        <v>83</v>
      </c>
      <c r="EB13" s="6">
        <v>209</v>
      </c>
      <c r="EC13" s="6">
        <v>14</v>
      </c>
      <c r="ED13" s="6">
        <v>46</v>
      </c>
      <c r="EE13" s="11" t="s">
        <v>83</v>
      </c>
      <c r="EF13" s="11" t="s">
        <v>83</v>
      </c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</row>
    <row r="14" spans="1:200">
      <c r="A14" s="43" t="s">
        <v>55</v>
      </c>
      <c r="B14" s="44">
        <v>3105</v>
      </c>
      <c r="C14" s="44">
        <v>318</v>
      </c>
      <c r="D14" s="44">
        <v>139</v>
      </c>
      <c r="E14" s="44">
        <v>101</v>
      </c>
      <c r="F14" s="46">
        <v>8113</v>
      </c>
      <c r="G14" s="46">
        <v>8671</v>
      </c>
      <c r="H14" s="47">
        <v>11776</v>
      </c>
      <c r="I14" s="48" t="s">
        <v>48</v>
      </c>
      <c r="J14" s="6"/>
      <c r="K14" s="6">
        <v>601</v>
      </c>
      <c r="L14" s="6">
        <v>378</v>
      </c>
      <c r="M14" s="6">
        <v>1652</v>
      </c>
      <c r="N14" s="6">
        <v>6740</v>
      </c>
      <c r="O14" s="6">
        <v>9371</v>
      </c>
      <c r="P14" s="10" t="s">
        <v>49</v>
      </c>
      <c r="Q14" s="6"/>
      <c r="R14" s="7" t="s">
        <v>54</v>
      </c>
      <c r="S14" s="6">
        <v>9371</v>
      </c>
      <c r="T14" s="6">
        <v>6740</v>
      </c>
      <c r="U14" s="6">
        <v>1652</v>
      </c>
      <c r="V14" s="6">
        <v>378</v>
      </c>
      <c r="W14" s="6">
        <v>601</v>
      </c>
      <c r="X14" s="6"/>
      <c r="Y14" s="40"/>
      <c r="Z14" s="37" t="e">
        <f>Z26+#REF!+#REF!+#REF!</f>
        <v>#REF!</v>
      </c>
      <c r="AA14" s="37" t="e">
        <f>AA26+#REF!+#REF!+#REF!</f>
        <v>#REF!</v>
      </c>
      <c r="AB14" s="6" t="e">
        <f>AB26+#REF!+#REF!+#REF!</f>
        <v>#REF!</v>
      </c>
      <c r="AC14" s="6" t="e">
        <f>AC26+#REF!+#REF!+#REF!</f>
        <v>#REF!</v>
      </c>
      <c r="AD14" s="6" t="e">
        <f>AD26+#REF!+#REF!+#REF!</f>
        <v>#REF!</v>
      </c>
      <c r="AE14" s="6" t="e">
        <f>AE26+#REF!+#REF!+#REF!</f>
        <v>#REF!</v>
      </c>
      <c r="AF14" s="6" t="e">
        <f>AF26+#REF!+#REF!+#REF!</f>
        <v>#REF!</v>
      </c>
      <c r="AG14" s="6" t="e">
        <f t="shared" si="0"/>
        <v>#REF!</v>
      </c>
      <c r="AH14" s="6">
        <v>142</v>
      </c>
      <c r="AI14" s="6">
        <v>146</v>
      </c>
      <c r="AJ14" s="6">
        <v>115</v>
      </c>
      <c r="AK14" s="6">
        <v>119</v>
      </c>
      <c r="AL14" s="6">
        <v>94</v>
      </c>
      <c r="AM14" s="6">
        <v>113</v>
      </c>
      <c r="AN14" s="6">
        <v>121</v>
      </c>
      <c r="AO14" s="6">
        <v>116</v>
      </c>
      <c r="AP14" s="10" t="s">
        <v>178</v>
      </c>
      <c r="AQ14" s="6"/>
      <c r="AR14" s="6"/>
      <c r="AS14" s="6"/>
      <c r="AT14" s="7" t="s">
        <v>179</v>
      </c>
      <c r="AU14" s="6">
        <v>116</v>
      </c>
      <c r="AV14" s="6">
        <v>121</v>
      </c>
      <c r="AW14" s="6">
        <v>113</v>
      </c>
      <c r="AX14" s="6">
        <v>94</v>
      </c>
      <c r="AY14" s="6">
        <v>119</v>
      </c>
      <c r="AZ14" s="6">
        <v>115</v>
      </c>
      <c r="BA14" s="6">
        <v>146</v>
      </c>
      <c r="BB14" s="6">
        <v>142</v>
      </c>
      <c r="BC14" s="6" t="e">
        <f>BC26+#REF!+#REF!+#REF!</f>
        <v>#REF!</v>
      </c>
      <c r="BD14" s="10" t="e">
        <f t="shared" si="1"/>
        <v>#REF!</v>
      </c>
      <c r="BE14" s="6" t="e">
        <f>BE26+#REF!+#REF!+#REF!</f>
        <v>#REF!</v>
      </c>
      <c r="BF14" s="6" t="e">
        <f>BF26+#REF!+#REF!+#REF!</f>
        <v>#REF!</v>
      </c>
      <c r="BG14" s="6" t="e">
        <f>BG26+#REF!+#REF!+#REF!</f>
        <v>#REF!</v>
      </c>
      <c r="BH14" s="6" t="e">
        <f>BH26+#REF!+#REF!+#REF!</f>
        <v>#REF!</v>
      </c>
      <c r="BI14" s="8"/>
      <c r="BJ14" s="12"/>
      <c r="BK14" s="8"/>
      <c r="BL14" s="11" t="s">
        <v>180</v>
      </c>
      <c r="BM14" s="8"/>
      <c r="BN14" s="8"/>
      <c r="BO14" s="8"/>
      <c r="BP14" s="8"/>
      <c r="BQ14" s="8"/>
      <c r="BR14" s="12"/>
      <c r="BS14" s="8"/>
      <c r="BT14" s="11" t="s">
        <v>74</v>
      </c>
      <c r="BU14" s="51">
        <f>SUM(BV14:CB14)</f>
        <v>100</v>
      </c>
      <c r="BV14" s="51">
        <f t="shared" ref="BV14:CB14" si="4">BV7/$BU7*100</f>
        <v>25.82105641394179</v>
      </c>
      <c r="BW14" s="51">
        <f t="shared" si="4"/>
        <v>13.050664750269494</v>
      </c>
      <c r="BX14" s="51">
        <f t="shared" si="4"/>
        <v>28.997484728710027</v>
      </c>
      <c r="BY14" s="51">
        <f t="shared" si="4"/>
        <v>11.649299317283507</v>
      </c>
      <c r="BZ14" s="51">
        <f t="shared" si="4"/>
        <v>10.06108515989939</v>
      </c>
      <c r="CA14" s="51">
        <f t="shared" si="4"/>
        <v>9.3999281351060002</v>
      </c>
      <c r="CB14" s="51">
        <f t="shared" si="4"/>
        <v>1.0204814947897953</v>
      </c>
      <c r="CC14" s="51"/>
      <c r="CD14" s="40"/>
      <c r="CE14" s="50" t="e">
        <f>#REF!+CE50+#REF!+#REF!</f>
        <v>#REF!</v>
      </c>
      <c r="CF14" s="10" t="e">
        <f>#REF!+CF50+#REF!+#REF!</f>
        <v>#REF!</v>
      </c>
      <c r="CG14" s="10" t="e">
        <f>#REF!+CG50+#REF!+#REF!</f>
        <v>#REF!</v>
      </c>
      <c r="CH14" s="10" t="e">
        <f>#REF!+CH50+#REF!+#REF!</f>
        <v>#REF!</v>
      </c>
      <c r="CI14" s="10" t="e">
        <f>#REF!+CI50+#REF!+#REF!</f>
        <v>#REF!</v>
      </c>
      <c r="CJ14" s="10" t="e">
        <f>#REF!+CJ50+#REF!+#REF!</f>
        <v>#REF!</v>
      </c>
      <c r="CK14" s="10" t="e">
        <f>#REF!+CK50+#REF!+#REF!</f>
        <v>#REF!</v>
      </c>
      <c r="CL14" s="10">
        <v>113</v>
      </c>
      <c r="CM14" s="10">
        <v>82</v>
      </c>
      <c r="CN14" s="10">
        <v>82</v>
      </c>
      <c r="CO14" s="10">
        <v>74</v>
      </c>
      <c r="CP14" s="10">
        <v>91</v>
      </c>
      <c r="CQ14" s="10">
        <v>81</v>
      </c>
      <c r="CR14" s="10">
        <v>63</v>
      </c>
      <c r="CS14" s="10">
        <v>67</v>
      </c>
      <c r="CT14" s="15" t="s">
        <v>181</v>
      </c>
      <c r="CU14" s="6"/>
      <c r="CV14" s="7" t="s">
        <v>182</v>
      </c>
      <c r="CW14" s="10">
        <v>67</v>
      </c>
      <c r="CX14" s="10">
        <v>63</v>
      </c>
      <c r="CY14" s="10">
        <v>81</v>
      </c>
      <c r="CZ14" s="10">
        <v>91</v>
      </c>
      <c r="DA14" s="10">
        <v>74</v>
      </c>
      <c r="DB14" s="10">
        <v>82</v>
      </c>
      <c r="DC14" s="10">
        <v>82</v>
      </c>
      <c r="DD14" s="10">
        <v>113</v>
      </c>
      <c r="DE14" s="10" t="e">
        <f t="shared" si="2"/>
        <v>#REF!</v>
      </c>
      <c r="DF14" s="10" t="e">
        <f t="shared" si="3"/>
        <v>#REF!</v>
      </c>
      <c r="DG14" s="10" t="e">
        <f>#REF!+DG50+#REF!+#REF!</f>
        <v>#REF!</v>
      </c>
      <c r="DH14" s="10" t="e">
        <f>#REF!+DH50+#REF!+#REF!</f>
        <v>#REF!</v>
      </c>
      <c r="DI14" s="10" t="e">
        <f>#REF!+DI50+#REF!+#REF!</f>
        <v>#REF!</v>
      </c>
      <c r="DJ14" s="10" t="e">
        <f>#REF!+DJ50+#REF!+#REF!</f>
        <v>#REF!</v>
      </c>
      <c r="DK14" s="8"/>
      <c r="DL14" s="8"/>
      <c r="DM14" s="8"/>
      <c r="DN14" s="7" t="s">
        <v>83</v>
      </c>
      <c r="DO14" s="7" t="s">
        <v>83</v>
      </c>
      <c r="DP14" s="6">
        <v>13</v>
      </c>
      <c r="DQ14" s="7" t="s">
        <v>83</v>
      </c>
      <c r="DR14" s="7" t="s">
        <v>83</v>
      </c>
      <c r="DS14" s="7" t="s">
        <v>83</v>
      </c>
      <c r="DT14" s="6">
        <v>91</v>
      </c>
      <c r="DU14" s="6">
        <v>113</v>
      </c>
      <c r="DV14" s="10" t="s">
        <v>181</v>
      </c>
      <c r="DW14" s="6"/>
      <c r="DX14" s="7" t="s">
        <v>182</v>
      </c>
      <c r="DY14" s="6">
        <v>113</v>
      </c>
      <c r="DZ14" s="6">
        <v>91</v>
      </c>
      <c r="EA14" s="7" t="s">
        <v>83</v>
      </c>
      <c r="EB14" s="7" t="s">
        <v>83</v>
      </c>
      <c r="EC14" s="7" t="s">
        <v>83</v>
      </c>
      <c r="ED14" s="6">
        <v>13</v>
      </c>
      <c r="EE14" s="11" t="s">
        <v>83</v>
      </c>
      <c r="EF14" s="11" t="s">
        <v>83</v>
      </c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</row>
    <row r="15" spans="1:200">
      <c r="A15" s="43" t="s">
        <v>56</v>
      </c>
      <c r="B15" s="44">
        <v>3131</v>
      </c>
      <c r="C15" s="44">
        <v>381</v>
      </c>
      <c r="D15" s="44">
        <v>240</v>
      </c>
      <c r="E15" s="44">
        <v>132</v>
      </c>
      <c r="F15" s="46">
        <v>8919</v>
      </c>
      <c r="G15" s="46">
        <v>9672</v>
      </c>
      <c r="H15" s="47">
        <v>12803</v>
      </c>
      <c r="I15" s="48" t="s">
        <v>47</v>
      </c>
      <c r="J15" s="6"/>
      <c r="K15" s="6">
        <v>600</v>
      </c>
      <c r="L15" s="6">
        <v>355</v>
      </c>
      <c r="M15" s="6">
        <v>1641</v>
      </c>
      <c r="N15" s="6">
        <v>7000</v>
      </c>
      <c r="O15" s="6">
        <v>9596</v>
      </c>
      <c r="P15" s="10" t="s">
        <v>143</v>
      </c>
      <c r="Q15" s="6"/>
      <c r="R15" s="7" t="s">
        <v>142</v>
      </c>
      <c r="S15" s="6">
        <v>9596</v>
      </c>
      <c r="T15" s="6">
        <v>7000</v>
      </c>
      <c r="U15" s="6">
        <v>1641</v>
      </c>
      <c r="V15" s="6">
        <v>355</v>
      </c>
      <c r="W15" s="6">
        <v>600</v>
      </c>
      <c r="X15" s="6"/>
      <c r="Y15" s="40"/>
      <c r="Z15" s="9"/>
      <c r="AA15" s="9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0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10"/>
      <c r="BE15" s="6"/>
      <c r="BF15" s="6"/>
      <c r="BG15" s="6"/>
      <c r="BH15" s="6"/>
      <c r="BI15" s="8"/>
      <c r="BJ15" s="49">
        <f t="shared" ref="BJ15:BP15" si="5">BJ8/$BQ8*100</f>
        <v>1.0204814947897953</v>
      </c>
      <c r="BK15" s="51">
        <f t="shared" si="5"/>
        <v>9.3999281351060002</v>
      </c>
      <c r="BL15" s="51">
        <f t="shared" si="5"/>
        <v>10.06108515989939</v>
      </c>
      <c r="BM15" s="51">
        <f t="shared" si="5"/>
        <v>11.649299317283507</v>
      </c>
      <c r="BN15" s="51">
        <f t="shared" si="5"/>
        <v>28.997484728710027</v>
      </c>
      <c r="BO15" s="51">
        <f t="shared" si="5"/>
        <v>13.050664750269494</v>
      </c>
      <c r="BP15" s="51">
        <f t="shared" si="5"/>
        <v>25.82105641394179</v>
      </c>
      <c r="BQ15" s="51">
        <f>SUM(BJ15:BP15)</f>
        <v>100</v>
      </c>
      <c r="BR15" s="35" t="s">
        <v>134</v>
      </c>
      <c r="BS15" s="8"/>
      <c r="BT15" s="11" t="s">
        <v>135</v>
      </c>
      <c r="BU15" s="51">
        <f>SUM(BV15:CB15)</f>
        <v>99.999999999999986</v>
      </c>
      <c r="BV15" s="51">
        <f t="shared" ref="BV15:CA15" si="6">BV8/$BU8*100</f>
        <v>23.665620094191521</v>
      </c>
      <c r="BW15" s="51">
        <f t="shared" si="6"/>
        <v>12.882653061224488</v>
      </c>
      <c r="BX15" s="51">
        <f t="shared" si="6"/>
        <v>28.846153846153843</v>
      </c>
      <c r="BY15" s="51">
        <f t="shared" si="6"/>
        <v>12.421507064364206</v>
      </c>
      <c r="BZ15" s="51">
        <f t="shared" si="6"/>
        <v>11.381475667189953</v>
      </c>
      <c r="CA15" s="51">
        <f t="shared" si="6"/>
        <v>10.802590266875981</v>
      </c>
      <c r="CB15" s="52" t="s">
        <v>83</v>
      </c>
      <c r="CC15" s="52"/>
      <c r="CD15" s="40"/>
      <c r="CE15" s="10" t="e">
        <f>#REF!+#REF!+#REF!+#REF!</f>
        <v>#REF!</v>
      </c>
      <c r="CF15" s="10" t="e">
        <f>#REF!+#REF!+#REF!+#REF!</f>
        <v>#REF!</v>
      </c>
      <c r="CG15" s="10" t="e">
        <f>#REF!+#REF!+#REF!+#REF!</f>
        <v>#REF!</v>
      </c>
      <c r="CH15" s="10" t="e">
        <f>#REF!+#REF!+#REF!+#REF!</f>
        <v>#REF!</v>
      </c>
      <c r="CI15" s="10" t="e">
        <f>#REF!+#REF!+#REF!+#REF!</f>
        <v>#REF!</v>
      </c>
      <c r="CJ15" s="10" t="e">
        <f>#REF!+#REF!+#REF!+#REF!</f>
        <v>#REF!</v>
      </c>
      <c r="CK15" s="10" t="e">
        <f>#REF!+#REF!+#REF!+#REF!</f>
        <v>#REF!</v>
      </c>
      <c r="CL15" s="10">
        <v>4110</v>
      </c>
      <c r="CM15" s="10">
        <v>3733</v>
      </c>
      <c r="CN15" s="10">
        <v>3479</v>
      </c>
      <c r="CO15" s="10">
        <v>3316</v>
      </c>
      <c r="CP15" s="10">
        <v>3474</v>
      </c>
      <c r="CQ15" s="10">
        <v>2879</v>
      </c>
      <c r="CR15" s="10">
        <v>2808</v>
      </c>
      <c r="CS15" s="10">
        <v>2079</v>
      </c>
      <c r="CT15" s="15" t="s">
        <v>183</v>
      </c>
      <c r="CU15" s="6"/>
      <c r="CV15" s="7" t="s">
        <v>184</v>
      </c>
      <c r="CW15" s="10">
        <v>2079</v>
      </c>
      <c r="CX15" s="10">
        <v>2808</v>
      </c>
      <c r="CY15" s="10">
        <v>2879</v>
      </c>
      <c r="CZ15" s="10">
        <v>3474</v>
      </c>
      <c r="DA15" s="10">
        <v>3316</v>
      </c>
      <c r="DB15" s="10">
        <v>3479</v>
      </c>
      <c r="DC15" s="10">
        <v>3733</v>
      </c>
      <c r="DD15" s="10">
        <v>4110</v>
      </c>
      <c r="DE15" s="10" t="e">
        <f t="shared" si="2"/>
        <v>#REF!</v>
      </c>
      <c r="DF15" s="10" t="e">
        <f t="shared" si="3"/>
        <v>#REF!</v>
      </c>
      <c r="DG15" s="10" t="e">
        <f>#REF!+#REF!+#REF!+#REF!</f>
        <v>#REF!</v>
      </c>
      <c r="DH15" s="10" t="e">
        <f>#REF!+#REF!+#REF!+#REF!</f>
        <v>#REF!</v>
      </c>
      <c r="DI15" s="10" t="e">
        <f>#REF!+#REF!+#REF!+#REF!</f>
        <v>#REF!</v>
      </c>
      <c r="DJ15" s="10" t="e">
        <f>#REF!+#REF!+#REF!+#REF!</f>
        <v>#REF!</v>
      </c>
      <c r="DK15" s="8"/>
      <c r="DL15" s="8"/>
      <c r="DM15" s="8"/>
      <c r="DN15" s="7" t="s">
        <v>83</v>
      </c>
      <c r="DO15" s="6">
        <v>258</v>
      </c>
      <c r="DP15" s="6">
        <v>551</v>
      </c>
      <c r="DQ15" s="6">
        <v>802</v>
      </c>
      <c r="DR15" s="6">
        <v>1368</v>
      </c>
      <c r="DS15" s="6">
        <v>56</v>
      </c>
      <c r="DT15" s="6">
        <v>1075</v>
      </c>
      <c r="DU15" s="6">
        <v>4110</v>
      </c>
      <c r="DV15" s="10" t="s">
        <v>183</v>
      </c>
      <c r="DW15" s="6"/>
      <c r="DX15" s="7" t="s">
        <v>184</v>
      </c>
      <c r="DY15" s="6">
        <v>4110</v>
      </c>
      <c r="DZ15" s="6">
        <v>1075</v>
      </c>
      <c r="EA15" s="6">
        <v>56</v>
      </c>
      <c r="EB15" s="6">
        <v>1368</v>
      </c>
      <c r="EC15" s="6">
        <v>802</v>
      </c>
      <c r="ED15" s="6">
        <v>551</v>
      </c>
      <c r="EE15" s="41">
        <v>258</v>
      </c>
      <c r="EF15" s="11" t="s">
        <v>83</v>
      </c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</row>
    <row r="16" spans="1:200" ht="15.75">
      <c r="A16" s="43" t="s">
        <v>57</v>
      </c>
      <c r="B16" s="44">
        <v>3244</v>
      </c>
      <c r="C16" s="44">
        <v>351</v>
      </c>
      <c r="D16" s="44">
        <v>311</v>
      </c>
      <c r="E16" s="44">
        <v>227</v>
      </c>
      <c r="F16" s="46">
        <v>8845</v>
      </c>
      <c r="G16" s="46">
        <v>9734</v>
      </c>
      <c r="H16" s="47">
        <v>12978</v>
      </c>
      <c r="I16" s="48" t="s">
        <v>46</v>
      </c>
      <c r="J16" s="6"/>
      <c r="K16" s="6">
        <v>526</v>
      </c>
      <c r="L16" s="6">
        <v>353</v>
      </c>
      <c r="M16" s="6">
        <v>1777</v>
      </c>
      <c r="N16" s="6">
        <v>7412</v>
      </c>
      <c r="O16" s="6">
        <v>10068</v>
      </c>
      <c r="P16" s="10" t="s">
        <v>152</v>
      </c>
      <c r="Q16" s="6"/>
      <c r="R16" s="7" t="s">
        <v>151</v>
      </c>
      <c r="S16" s="6">
        <v>10068</v>
      </c>
      <c r="T16" s="6">
        <v>7412</v>
      </c>
      <c r="U16" s="6">
        <v>1777</v>
      </c>
      <c r="V16" s="6">
        <v>353</v>
      </c>
      <c r="W16" s="6">
        <v>526</v>
      </c>
      <c r="X16" s="6"/>
      <c r="Y16" s="40"/>
      <c r="Z16" s="9"/>
      <c r="AA16" s="9"/>
      <c r="AC16" s="6"/>
      <c r="AD16" s="6"/>
      <c r="AE16" s="6"/>
      <c r="AF16" s="6"/>
      <c r="AG16" s="6"/>
      <c r="AH16" s="6"/>
      <c r="AI16" s="6"/>
      <c r="AJ16" s="34" t="s">
        <v>138</v>
      </c>
      <c r="AK16" s="6"/>
      <c r="AL16" s="8"/>
      <c r="AM16" s="6"/>
      <c r="AN16" s="6"/>
      <c r="AO16" s="6"/>
      <c r="AP16" s="10"/>
      <c r="AQ16" s="6"/>
      <c r="AR16" s="6"/>
      <c r="AS16" s="6"/>
      <c r="AT16" s="6"/>
      <c r="AU16" s="6"/>
      <c r="AV16" s="6"/>
      <c r="AW16" s="8"/>
      <c r="AX16" s="6"/>
      <c r="AY16" s="7" t="s">
        <v>135</v>
      </c>
      <c r="AZ16" s="6"/>
      <c r="BA16" s="6"/>
      <c r="BB16" s="6"/>
      <c r="BC16" s="6"/>
      <c r="BD16" s="10"/>
      <c r="BE16" s="6"/>
      <c r="BF16" s="6"/>
      <c r="BG16" s="6"/>
      <c r="BH16" s="6"/>
      <c r="BI16" s="8"/>
      <c r="BJ16" s="49" t="s">
        <v>83</v>
      </c>
      <c r="BK16" s="51">
        <f t="shared" ref="BK16:BP19" si="7">BK9/$BQ9*100</f>
        <v>10.802590266875981</v>
      </c>
      <c r="BL16" s="51">
        <f t="shared" si="7"/>
        <v>11.381475667189953</v>
      </c>
      <c r="BM16" s="51">
        <f t="shared" si="7"/>
        <v>12.421507064364206</v>
      </c>
      <c r="BN16" s="51">
        <f t="shared" si="7"/>
        <v>28.846153846153843</v>
      </c>
      <c r="BO16" s="51">
        <f t="shared" si="7"/>
        <v>12.882653061224488</v>
      </c>
      <c r="BP16" s="51">
        <f t="shared" si="7"/>
        <v>23.665620094191521</v>
      </c>
      <c r="BQ16" s="51">
        <f>SUM(BJ16:BP16)</f>
        <v>100</v>
      </c>
      <c r="BR16" s="35" t="s">
        <v>138</v>
      </c>
      <c r="BS16" s="8"/>
      <c r="BT16" s="11" t="s">
        <v>139</v>
      </c>
      <c r="BU16" s="51">
        <f>SUM(BV16:CB16)</f>
        <v>100</v>
      </c>
      <c r="BV16" s="51">
        <f t="shared" ref="BV16:CB18" si="8">BV9/$BU9*100</f>
        <v>32.58064516129032</v>
      </c>
      <c r="BW16" s="51">
        <f t="shared" si="8"/>
        <v>14.444444444444443</v>
      </c>
      <c r="BX16" s="51">
        <f t="shared" si="8"/>
        <v>31.433691756272403</v>
      </c>
      <c r="BY16" s="51">
        <f t="shared" si="8"/>
        <v>8.4587813620071692</v>
      </c>
      <c r="BZ16" s="51">
        <f t="shared" si="8"/>
        <v>4.7670250896057347</v>
      </c>
      <c r="CA16" s="51">
        <f t="shared" si="8"/>
        <v>5.913978494623656</v>
      </c>
      <c r="CB16" s="51">
        <f t="shared" si="8"/>
        <v>2.4014336917562726</v>
      </c>
      <c r="CC16" s="51"/>
      <c r="CD16" s="40"/>
      <c r="CE16" s="10" t="e">
        <f>#REF!+#REF!+#REF!+#REF!</f>
        <v>#REF!</v>
      </c>
      <c r="CF16" s="10" t="e">
        <f>#REF!+#REF!+#REF!+#REF!</f>
        <v>#REF!</v>
      </c>
      <c r="CG16" s="10" t="e">
        <f>#REF!+#REF!+#REF!+#REF!</f>
        <v>#REF!</v>
      </c>
      <c r="CH16" s="10" t="e">
        <f>#REF!+#REF!+#REF!+#REF!</f>
        <v>#REF!</v>
      </c>
      <c r="CI16" s="10" t="e">
        <f>#REF!+#REF!+#REF!+#REF!</f>
        <v>#REF!</v>
      </c>
      <c r="CJ16" s="10" t="e">
        <f>#REF!+#REF!+#REF!+#REF!</f>
        <v>#REF!</v>
      </c>
      <c r="CK16" s="10" t="e">
        <f>#REF!+#REF!+#REF!+#REF!</f>
        <v>#REF!</v>
      </c>
      <c r="CL16" s="10">
        <v>3223</v>
      </c>
      <c r="CM16" s="10">
        <v>3005</v>
      </c>
      <c r="CN16" s="10">
        <v>2754</v>
      </c>
      <c r="CO16" s="10">
        <v>2632</v>
      </c>
      <c r="CP16" s="10">
        <v>2919</v>
      </c>
      <c r="CQ16" s="10">
        <v>2434</v>
      </c>
      <c r="CR16" s="10">
        <v>2410</v>
      </c>
      <c r="CS16" s="10">
        <v>1936</v>
      </c>
      <c r="CT16" s="15" t="s">
        <v>185</v>
      </c>
      <c r="CU16" s="6"/>
      <c r="CV16" s="7" t="s">
        <v>186</v>
      </c>
      <c r="CW16" s="10">
        <v>1936</v>
      </c>
      <c r="CX16" s="10">
        <v>2410</v>
      </c>
      <c r="CY16" s="10">
        <v>2434</v>
      </c>
      <c r="CZ16" s="10">
        <v>2919</v>
      </c>
      <c r="DA16" s="10">
        <v>2632</v>
      </c>
      <c r="DB16" s="10">
        <v>2754</v>
      </c>
      <c r="DC16" s="10">
        <v>3005</v>
      </c>
      <c r="DD16" s="10">
        <v>3223</v>
      </c>
      <c r="DE16" s="10" t="e">
        <f t="shared" si="2"/>
        <v>#REF!</v>
      </c>
      <c r="DF16" s="10" t="e">
        <f t="shared" si="3"/>
        <v>#REF!</v>
      </c>
      <c r="DG16" s="10" t="e">
        <f>#REF!+#REF!+#REF!+#REF!</f>
        <v>#REF!</v>
      </c>
      <c r="DH16" s="10" t="e">
        <f>#REF!+#REF!+#REF!+#REF!</f>
        <v>#REF!</v>
      </c>
      <c r="DI16" s="10" t="e">
        <f>#REF!+#REF!+#REF!+#REF!</f>
        <v>#REF!</v>
      </c>
      <c r="DJ16" s="10" t="e">
        <f>#REF!+#REF!+#REF!+#REF!</f>
        <v>#REF!</v>
      </c>
      <c r="DK16" s="8"/>
      <c r="DL16" s="8"/>
      <c r="DM16" s="8"/>
      <c r="DN16" s="7" t="s">
        <v>83</v>
      </c>
      <c r="DO16" s="6">
        <v>258</v>
      </c>
      <c r="DP16" s="6">
        <v>551</v>
      </c>
      <c r="DQ16" s="6">
        <v>610</v>
      </c>
      <c r="DR16" s="6">
        <v>867</v>
      </c>
      <c r="DS16" s="6">
        <v>38</v>
      </c>
      <c r="DT16" s="6">
        <v>899</v>
      </c>
      <c r="DU16" s="6">
        <v>3223</v>
      </c>
      <c r="DV16" s="10" t="s">
        <v>185</v>
      </c>
      <c r="DW16" s="6"/>
      <c r="DX16" s="7" t="s">
        <v>186</v>
      </c>
      <c r="DY16" s="6">
        <v>3223</v>
      </c>
      <c r="DZ16" s="6">
        <v>899</v>
      </c>
      <c r="EA16" s="6">
        <v>38</v>
      </c>
      <c r="EB16" s="6">
        <v>867</v>
      </c>
      <c r="EC16" s="6">
        <v>610</v>
      </c>
      <c r="ED16" s="6">
        <v>551</v>
      </c>
      <c r="EE16" s="41">
        <v>258</v>
      </c>
      <c r="EF16" s="11" t="s">
        <v>83</v>
      </c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</row>
    <row r="17" spans="1:200">
      <c r="A17" s="43" t="s">
        <v>58</v>
      </c>
      <c r="B17" s="44">
        <v>3344</v>
      </c>
      <c r="C17" s="44">
        <v>335</v>
      </c>
      <c r="D17" s="44">
        <v>319</v>
      </c>
      <c r="E17" s="44">
        <v>194</v>
      </c>
      <c r="F17" s="46">
        <v>9213</v>
      </c>
      <c r="G17" s="46">
        <v>10061</v>
      </c>
      <c r="H17" s="47">
        <v>13405</v>
      </c>
      <c r="I17" s="48" t="s">
        <v>45</v>
      </c>
      <c r="J17" s="6"/>
      <c r="K17" s="6">
        <v>488</v>
      </c>
      <c r="L17" s="6">
        <v>335</v>
      </c>
      <c r="M17" s="6">
        <v>1943</v>
      </c>
      <c r="N17" s="6">
        <v>7124</v>
      </c>
      <c r="O17" s="6">
        <v>9890</v>
      </c>
      <c r="P17" s="10" t="s">
        <v>162</v>
      </c>
      <c r="Q17" s="6"/>
      <c r="R17" s="7" t="s">
        <v>161</v>
      </c>
      <c r="S17" s="6">
        <v>9890</v>
      </c>
      <c r="T17" s="6">
        <v>7124</v>
      </c>
      <c r="U17" s="6">
        <v>1943</v>
      </c>
      <c r="V17" s="6">
        <v>335</v>
      </c>
      <c r="W17" s="6">
        <v>488</v>
      </c>
      <c r="X17" s="6"/>
      <c r="Y17" s="40"/>
      <c r="Z17" s="37">
        <f t="shared" ref="Z17:AF17" si="9">SUM(Z20:Z26)</f>
        <v>16235</v>
      </c>
      <c r="AA17" s="37">
        <f t="shared" si="9"/>
        <v>16478</v>
      </c>
      <c r="AB17" s="6">
        <f t="shared" si="9"/>
        <v>15138</v>
      </c>
      <c r="AC17" s="6">
        <f t="shared" si="9"/>
        <v>13154</v>
      </c>
      <c r="AD17" s="6">
        <f t="shared" si="9"/>
        <v>11595</v>
      </c>
      <c r="AE17" s="6">
        <f t="shared" si="9"/>
        <v>11144</v>
      </c>
      <c r="AF17" s="6">
        <f t="shared" si="9"/>
        <v>10506</v>
      </c>
      <c r="AG17" s="6">
        <f>BC17</f>
        <v>9995</v>
      </c>
      <c r="AH17" s="6">
        <v>10192</v>
      </c>
      <c r="AI17" s="6">
        <v>9805</v>
      </c>
      <c r="AJ17" s="6">
        <v>9213</v>
      </c>
      <c r="AK17" s="6">
        <v>8845</v>
      </c>
      <c r="AL17" s="6">
        <v>8919</v>
      </c>
      <c r="AM17" s="6">
        <v>8113</v>
      </c>
      <c r="AN17" s="6">
        <v>6740</v>
      </c>
      <c r="AO17" s="6">
        <v>6638</v>
      </c>
      <c r="AP17" s="33" t="s">
        <v>73</v>
      </c>
      <c r="AQ17" s="6"/>
      <c r="AR17" s="6"/>
      <c r="AS17" s="6"/>
      <c r="AT17" s="7" t="s">
        <v>74</v>
      </c>
      <c r="AU17" s="6">
        <v>6638</v>
      </c>
      <c r="AV17" s="6">
        <v>6740</v>
      </c>
      <c r="AW17" s="6">
        <v>8113</v>
      </c>
      <c r="AX17" s="6">
        <v>8919</v>
      </c>
      <c r="AY17" s="6">
        <v>8845</v>
      </c>
      <c r="AZ17" s="6">
        <v>9213</v>
      </c>
      <c r="BA17" s="6">
        <v>9805</v>
      </c>
      <c r="BB17" s="6">
        <v>10192</v>
      </c>
      <c r="BC17" s="6">
        <v>9995</v>
      </c>
      <c r="BD17" s="10">
        <f>AF17</f>
        <v>10506</v>
      </c>
      <c r="BE17" s="6">
        <f>SUM(BE20:BE26)</f>
        <v>11144</v>
      </c>
      <c r="BF17" s="6">
        <f>SUM(BF20:BF26)</f>
        <v>11595</v>
      </c>
      <c r="BG17" s="6">
        <f>SUM(BG20:BG26)</f>
        <v>13154</v>
      </c>
      <c r="BH17" s="6">
        <f>SUM(BH20:BH26)</f>
        <v>15138</v>
      </c>
      <c r="BI17" s="8"/>
      <c r="BJ17" s="49">
        <f>BJ10/$BQ10*100</f>
        <v>2.4014336917562726</v>
      </c>
      <c r="BK17" s="51">
        <f t="shared" si="7"/>
        <v>5.913978494623656</v>
      </c>
      <c r="BL17" s="51">
        <f t="shared" si="7"/>
        <v>4.7670250896057347</v>
      </c>
      <c r="BM17" s="51">
        <f t="shared" si="7"/>
        <v>8.4587813620071692</v>
      </c>
      <c r="BN17" s="51">
        <f t="shared" si="7"/>
        <v>31.433691756272403</v>
      </c>
      <c r="BO17" s="51">
        <f t="shared" si="7"/>
        <v>14.444444444444443</v>
      </c>
      <c r="BP17" s="51">
        <f t="shared" si="7"/>
        <v>32.58064516129032</v>
      </c>
      <c r="BQ17" s="51">
        <f>SUM(BJ17:BP17)</f>
        <v>100</v>
      </c>
      <c r="BR17" s="35" t="s">
        <v>148</v>
      </c>
      <c r="BS17" s="8"/>
      <c r="BT17" s="11" t="s">
        <v>76</v>
      </c>
      <c r="BU17" s="51">
        <f>SUM(BV17:CB17)</f>
        <v>100</v>
      </c>
      <c r="BV17" s="51">
        <f t="shared" si="8"/>
        <v>29.555555555555557</v>
      </c>
      <c r="BW17" s="51">
        <f t="shared" si="8"/>
        <v>19.111111111111111</v>
      </c>
      <c r="BX17" s="51">
        <f t="shared" si="8"/>
        <v>22.222222222222221</v>
      </c>
      <c r="BY17" s="51">
        <f t="shared" si="8"/>
        <v>6.8888888888888893</v>
      </c>
      <c r="BZ17" s="51">
        <f t="shared" si="8"/>
        <v>0.44444444444444442</v>
      </c>
      <c r="CA17" s="51">
        <f t="shared" si="8"/>
        <v>5.1111111111111116</v>
      </c>
      <c r="CB17" s="51">
        <f t="shared" si="8"/>
        <v>16.666666666666664</v>
      </c>
      <c r="CC17" s="51"/>
      <c r="CD17" s="40"/>
      <c r="CE17" s="50" t="e">
        <f>#REF!+#REF!+#REF!+#REF!</f>
        <v>#REF!</v>
      </c>
      <c r="CF17" s="10" t="e">
        <f>#REF!+#REF!+#REF!+#REF!</f>
        <v>#REF!</v>
      </c>
      <c r="CG17" s="10" t="e">
        <f>#REF!+#REF!+#REF!+#REF!</f>
        <v>#REF!</v>
      </c>
      <c r="CH17" s="10" t="e">
        <f>#REF!+#REF!+#REF!+#REF!</f>
        <v>#REF!</v>
      </c>
      <c r="CI17" s="10" t="e">
        <f>#REF!+#REF!+#REF!+#REF!</f>
        <v>#REF!</v>
      </c>
      <c r="CJ17" s="10" t="e">
        <f>#REF!+#REF!+#REF!+#REF!</f>
        <v>#REF!</v>
      </c>
      <c r="CK17" s="10" t="e">
        <f>#REF!+#REF!+#REF!+#REF!</f>
        <v>#REF!</v>
      </c>
      <c r="CL17" s="10">
        <v>887</v>
      </c>
      <c r="CM17" s="10">
        <v>728</v>
      </c>
      <c r="CN17" s="10">
        <v>725</v>
      </c>
      <c r="CO17" s="10">
        <v>684</v>
      </c>
      <c r="CP17" s="10">
        <v>555</v>
      </c>
      <c r="CQ17" s="10">
        <v>445</v>
      </c>
      <c r="CR17" s="10">
        <v>398</v>
      </c>
      <c r="CS17" s="10">
        <v>143</v>
      </c>
      <c r="CT17" s="15" t="s">
        <v>187</v>
      </c>
      <c r="CU17" s="6"/>
      <c r="CV17" s="7" t="s">
        <v>188</v>
      </c>
      <c r="CW17" s="10">
        <v>143</v>
      </c>
      <c r="CX17" s="10">
        <v>398</v>
      </c>
      <c r="CY17" s="10">
        <v>445</v>
      </c>
      <c r="CZ17" s="10">
        <v>555</v>
      </c>
      <c r="DA17" s="10">
        <v>684</v>
      </c>
      <c r="DB17" s="10">
        <v>725</v>
      </c>
      <c r="DC17" s="10">
        <v>728</v>
      </c>
      <c r="DD17" s="10">
        <v>887</v>
      </c>
      <c r="DE17" s="10" t="e">
        <f t="shared" si="2"/>
        <v>#REF!</v>
      </c>
      <c r="DF17" s="10" t="e">
        <f t="shared" si="3"/>
        <v>#REF!</v>
      </c>
      <c r="DG17" s="10" t="e">
        <f>#REF!+#REF!+#REF!+#REF!</f>
        <v>#REF!</v>
      </c>
      <c r="DH17" s="10" t="e">
        <f>#REF!+#REF!+#REF!+#REF!</f>
        <v>#REF!</v>
      </c>
      <c r="DI17" s="10" t="e">
        <f>#REF!+#REF!+#REF!+#REF!</f>
        <v>#REF!</v>
      </c>
      <c r="DJ17" s="10" t="e">
        <f>#REF!+#REF!+#REF!+#REF!</f>
        <v>#REF!</v>
      </c>
      <c r="DK17" s="8"/>
      <c r="DL17" s="8"/>
      <c r="DM17" s="8"/>
      <c r="DN17" s="7" t="s">
        <v>83</v>
      </c>
      <c r="DO17" s="7" t="s">
        <v>83</v>
      </c>
      <c r="DP17" s="7" t="s">
        <v>83</v>
      </c>
      <c r="DQ17" s="6">
        <v>192</v>
      </c>
      <c r="DR17" s="6">
        <v>501</v>
      </c>
      <c r="DS17" s="6">
        <v>18</v>
      </c>
      <c r="DT17" s="6">
        <v>176</v>
      </c>
      <c r="DU17" s="6">
        <v>887</v>
      </c>
      <c r="DV17" s="10" t="s">
        <v>187</v>
      </c>
      <c r="DW17" s="6"/>
      <c r="DX17" s="7" t="s">
        <v>188</v>
      </c>
      <c r="DY17" s="6">
        <v>887</v>
      </c>
      <c r="DZ17" s="6">
        <v>176</v>
      </c>
      <c r="EA17" s="6">
        <v>18</v>
      </c>
      <c r="EB17" s="6">
        <v>501</v>
      </c>
      <c r="EC17" s="6">
        <v>192</v>
      </c>
      <c r="ED17" s="7" t="s">
        <v>83</v>
      </c>
      <c r="EE17" s="11" t="s">
        <v>83</v>
      </c>
      <c r="EF17" s="11" t="s">
        <v>83</v>
      </c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</row>
    <row r="18" spans="1:200">
      <c r="A18" s="53" t="s">
        <v>59</v>
      </c>
      <c r="B18" s="44">
        <v>3409</v>
      </c>
      <c r="C18" s="44">
        <v>529</v>
      </c>
      <c r="D18" s="44">
        <v>512</v>
      </c>
      <c r="E18" s="44">
        <v>281</v>
      </c>
      <c r="F18" s="46">
        <v>9805</v>
      </c>
      <c r="G18" s="46">
        <v>11127</v>
      </c>
      <c r="H18" s="47">
        <v>14536</v>
      </c>
      <c r="I18" s="48" t="s">
        <v>44</v>
      </c>
      <c r="J18" s="6"/>
      <c r="K18" s="6">
        <v>637</v>
      </c>
      <c r="L18" s="6">
        <v>304</v>
      </c>
      <c r="M18" s="6">
        <v>1967</v>
      </c>
      <c r="N18" s="6">
        <v>7746</v>
      </c>
      <c r="O18" s="6">
        <v>10654</v>
      </c>
      <c r="P18" s="10" t="s">
        <v>171</v>
      </c>
      <c r="Q18" s="6"/>
      <c r="R18" s="7" t="s">
        <v>170</v>
      </c>
      <c r="S18" s="6">
        <v>10654</v>
      </c>
      <c r="T18" s="6">
        <v>7746</v>
      </c>
      <c r="U18" s="6">
        <v>1967</v>
      </c>
      <c r="V18" s="6">
        <v>304</v>
      </c>
      <c r="W18" s="6">
        <v>637</v>
      </c>
      <c r="X18" s="6"/>
      <c r="Y18" s="40"/>
      <c r="Z18" s="9">
        <v>9388</v>
      </c>
      <c r="AA18" s="9">
        <v>9330</v>
      </c>
      <c r="AB18" s="54">
        <v>8492</v>
      </c>
      <c r="AC18" s="6">
        <v>7268</v>
      </c>
      <c r="AD18" s="6">
        <v>6316</v>
      </c>
      <c r="AE18" s="6">
        <v>5961</v>
      </c>
      <c r="AF18" s="6">
        <v>5475</v>
      </c>
      <c r="AG18" s="6">
        <f>BC18</f>
        <v>5206</v>
      </c>
      <c r="AH18" s="6">
        <v>5269</v>
      </c>
      <c r="AI18" s="6">
        <v>4995</v>
      </c>
      <c r="AJ18" s="6">
        <v>4463</v>
      </c>
      <c r="AK18" s="6">
        <v>4423</v>
      </c>
      <c r="AL18" s="6">
        <v>4377</v>
      </c>
      <c r="AM18" s="6">
        <v>3977</v>
      </c>
      <c r="AN18" s="6">
        <v>3035</v>
      </c>
      <c r="AO18" s="6">
        <v>2823</v>
      </c>
      <c r="AP18" s="10" t="s">
        <v>84</v>
      </c>
      <c r="AQ18" s="6"/>
      <c r="AR18" s="6"/>
      <c r="AS18" s="6"/>
      <c r="AT18" s="7" t="s">
        <v>85</v>
      </c>
      <c r="AU18" s="6">
        <v>2823</v>
      </c>
      <c r="AV18" s="6">
        <v>3035</v>
      </c>
      <c r="AW18" s="6">
        <v>3977</v>
      </c>
      <c r="AX18" s="6">
        <v>4377</v>
      </c>
      <c r="AY18" s="6">
        <v>4423</v>
      </c>
      <c r="AZ18" s="6">
        <v>4463</v>
      </c>
      <c r="BA18" s="6">
        <v>4995</v>
      </c>
      <c r="BB18" s="6">
        <v>5269</v>
      </c>
      <c r="BC18" s="6">
        <v>5206</v>
      </c>
      <c r="BD18" s="10">
        <f>AF18</f>
        <v>5475</v>
      </c>
      <c r="BE18" s="6">
        <v>5961</v>
      </c>
      <c r="BF18" s="6">
        <v>6316</v>
      </c>
      <c r="BG18" s="6">
        <f>AC18</f>
        <v>7268</v>
      </c>
      <c r="BH18" s="6">
        <f>AD18</f>
        <v>6316</v>
      </c>
      <c r="BI18" s="8"/>
      <c r="BJ18" s="49">
        <f>BJ12/$BQ11*100</f>
        <v>16.666666666666664</v>
      </c>
      <c r="BK18" s="51">
        <f t="shared" si="7"/>
        <v>5.1111111111111116</v>
      </c>
      <c r="BL18" s="51">
        <f t="shared" si="7"/>
        <v>0.44444444444444442</v>
      </c>
      <c r="BM18" s="51">
        <f t="shared" si="7"/>
        <v>6.8888888888888893</v>
      </c>
      <c r="BN18" s="51">
        <f t="shared" si="7"/>
        <v>22.222222222222221</v>
      </c>
      <c r="BO18" s="51">
        <f t="shared" si="7"/>
        <v>19.111111111111111</v>
      </c>
      <c r="BP18" s="51">
        <f t="shared" si="7"/>
        <v>29.555555555555557</v>
      </c>
      <c r="BQ18" s="51">
        <f>SUM(BJ18:BP18)</f>
        <v>100</v>
      </c>
      <c r="BR18" s="35" t="s">
        <v>157</v>
      </c>
      <c r="BS18" s="8"/>
      <c r="BT18" s="11" t="s">
        <v>158</v>
      </c>
      <c r="BU18" s="51">
        <f>SUM(BV18:CB18)</f>
        <v>100</v>
      </c>
      <c r="BV18" s="51">
        <f t="shared" si="8"/>
        <v>28.778467908902694</v>
      </c>
      <c r="BW18" s="51">
        <f t="shared" si="8"/>
        <v>2.8985507246376812</v>
      </c>
      <c r="BX18" s="51">
        <f t="shared" si="8"/>
        <v>24.430641821946171</v>
      </c>
      <c r="BY18" s="51">
        <f t="shared" si="8"/>
        <v>18.219461697722565</v>
      </c>
      <c r="BZ18" s="51">
        <f t="shared" si="8"/>
        <v>21.739130434782609</v>
      </c>
      <c r="CA18" s="51">
        <f t="shared" si="8"/>
        <v>3.9337474120082816</v>
      </c>
      <c r="CB18" s="52" t="s">
        <v>83</v>
      </c>
      <c r="CC18" s="52"/>
      <c r="CD18" s="40"/>
      <c r="CE18" s="50" t="e">
        <f>#REF!+#REF!+#REF!+#REF!</f>
        <v>#REF!</v>
      </c>
      <c r="CF18" s="10" t="e">
        <f>#REF!+#REF!+#REF!+#REF!</f>
        <v>#REF!</v>
      </c>
      <c r="CG18" s="10" t="e">
        <f>#REF!+#REF!+#REF!+#REF!</f>
        <v>#REF!</v>
      </c>
      <c r="CH18" s="10" t="e">
        <f>#REF!+#REF!+#REF!+#REF!</f>
        <v>#REF!</v>
      </c>
      <c r="CI18" s="10" t="e">
        <f>#REF!+#REF!+#REF!+#REF!</f>
        <v>#REF!</v>
      </c>
      <c r="CJ18" s="10" t="e">
        <f>#REF!+#REF!+#REF!+#REF!</f>
        <v>#REF!</v>
      </c>
      <c r="CK18" s="10" t="e">
        <f>#REF!+#REF!+#REF!+#REF!</f>
        <v>#REF!</v>
      </c>
      <c r="CL18" s="10">
        <v>464</v>
      </c>
      <c r="CM18" s="10">
        <v>469</v>
      </c>
      <c r="CN18" s="10">
        <v>504</v>
      </c>
      <c r="CO18" s="10">
        <v>437</v>
      </c>
      <c r="CP18" s="10">
        <v>390</v>
      </c>
      <c r="CQ18" s="10">
        <v>505</v>
      </c>
      <c r="CR18" s="10">
        <v>301</v>
      </c>
      <c r="CS18" s="10">
        <v>419</v>
      </c>
      <c r="CT18" s="15" t="s">
        <v>189</v>
      </c>
      <c r="CU18" s="6"/>
      <c r="CV18" s="7" t="s">
        <v>190</v>
      </c>
      <c r="CW18" s="10">
        <v>419</v>
      </c>
      <c r="CX18" s="10">
        <v>301</v>
      </c>
      <c r="CY18" s="10">
        <v>505</v>
      </c>
      <c r="CZ18" s="10">
        <v>390</v>
      </c>
      <c r="DA18" s="10">
        <v>437</v>
      </c>
      <c r="DB18" s="10">
        <v>504</v>
      </c>
      <c r="DC18" s="10">
        <v>469</v>
      </c>
      <c r="DD18" s="10">
        <v>464</v>
      </c>
      <c r="DE18" s="10" t="e">
        <f t="shared" si="2"/>
        <v>#REF!</v>
      </c>
      <c r="DF18" s="10" t="e">
        <f t="shared" si="3"/>
        <v>#REF!</v>
      </c>
      <c r="DG18" s="10" t="e">
        <f>#REF!+#REF!+#REF!+#REF!</f>
        <v>#REF!</v>
      </c>
      <c r="DH18" s="10" t="e">
        <f>#REF!+#REF!+#REF!+#REF!</f>
        <v>#REF!</v>
      </c>
      <c r="DI18" s="10" t="e">
        <f>#REF!+#REF!+#REF!+#REF!</f>
        <v>#REF!</v>
      </c>
      <c r="DJ18" s="10" t="e">
        <f>#REF!+#REF!+#REF!+#REF!</f>
        <v>#REF!</v>
      </c>
      <c r="DK18" s="8"/>
      <c r="DL18" s="8"/>
      <c r="DM18" s="8"/>
      <c r="DN18" s="7" t="s">
        <v>83</v>
      </c>
      <c r="DO18" s="7" t="s">
        <v>83</v>
      </c>
      <c r="DP18" s="7" t="s">
        <v>83</v>
      </c>
      <c r="DQ18" s="6">
        <v>63</v>
      </c>
      <c r="DR18" s="6">
        <v>274</v>
      </c>
      <c r="DS18" s="7" t="s">
        <v>83</v>
      </c>
      <c r="DT18" s="6">
        <v>127</v>
      </c>
      <c r="DU18" s="6">
        <v>464</v>
      </c>
      <c r="DV18" s="10" t="s">
        <v>189</v>
      </c>
      <c r="DW18" s="6"/>
      <c r="DX18" s="7" t="s">
        <v>190</v>
      </c>
      <c r="DY18" s="6">
        <v>464</v>
      </c>
      <c r="DZ18" s="6">
        <v>127</v>
      </c>
      <c r="EA18" s="7" t="s">
        <v>83</v>
      </c>
      <c r="EB18" s="6">
        <v>274</v>
      </c>
      <c r="EC18" s="6">
        <v>63</v>
      </c>
      <c r="ED18" s="7" t="s">
        <v>83</v>
      </c>
      <c r="EE18" s="11" t="s">
        <v>83</v>
      </c>
      <c r="EF18" s="11" t="s">
        <v>83</v>
      </c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</row>
    <row r="19" spans="1:200">
      <c r="A19" s="53" t="s">
        <v>31</v>
      </c>
      <c r="B19" s="44">
        <v>3723</v>
      </c>
      <c r="C19" s="44">
        <v>598</v>
      </c>
      <c r="D19" s="44">
        <v>609</v>
      </c>
      <c r="E19" s="44">
        <v>304</v>
      </c>
      <c r="F19" s="46">
        <v>10192</v>
      </c>
      <c r="G19" s="46">
        <v>11703</v>
      </c>
      <c r="H19" s="47">
        <v>15426</v>
      </c>
      <c r="I19" s="48" t="s">
        <v>27</v>
      </c>
      <c r="J19" s="6"/>
      <c r="K19" s="6">
        <v>609</v>
      </c>
      <c r="L19" s="6">
        <v>356</v>
      </c>
      <c r="M19" s="6">
        <v>2140</v>
      </c>
      <c r="N19" s="6">
        <v>8113</v>
      </c>
      <c r="O19" s="6">
        <v>11218</v>
      </c>
      <c r="P19" s="10" t="s">
        <v>48</v>
      </c>
      <c r="Q19" s="6"/>
      <c r="R19" s="7" t="s">
        <v>55</v>
      </c>
      <c r="S19" s="6">
        <v>11218</v>
      </c>
      <c r="T19" s="6">
        <v>8113</v>
      </c>
      <c r="U19" s="6">
        <v>2140</v>
      </c>
      <c r="V19" s="6">
        <v>356</v>
      </c>
      <c r="W19" s="6">
        <v>609</v>
      </c>
      <c r="X19" s="6"/>
      <c r="Y19" s="40"/>
      <c r="Z19" s="9"/>
      <c r="AA19" s="9"/>
      <c r="AB19" s="54"/>
      <c r="AC19" s="6"/>
      <c r="AD19" s="6"/>
      <c r="AE19" s="8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0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0"/>
      <c r="BE19" s="6"/>
      <c r="BF19" s="6"/>
      <c r="BG19" s="6"/>
      <c r="BH19" s="8"/>
      <c r="BI19" s="8"/>
      <c r="BJ19" s="49" t="s">
        <v>83</v>
      </c>
      <c r="BK19" s="51">
        <f t="shared" si="7"/>
        <v>3.9337474120082816</v>
      </c>
      <c r="BL19" s="51">
        <f t="shared" si="7"/>
        <v>21.739130434782609</v>
      </c>
      <c r="BM19" s="51">
        <f t="shared" si="7"/>
        <v>18.219461697722565</v>
      </c>
      <c r="BN19" s="51">
        <f t="shared" si="7"/>
        <v>24.430641821946171</v>
      </c>
      <c r="BO19" s="51">
        <f t="shared" si="7"/>
        <v>2.8985507246376812</v>
      </c>
      <c r="BP19" s="51">
        <f t="shared" si="7"/>
        <v>28.778467908902694</v>
      </c>
      <c r="BQ19" s="51">
        <f>SUM(BJ19:BP19)</f>
        <v>100.00000000000001</v>
      </c>
      <c r="BR19" s="35" t="s">
        <v>167</v>
      </c>
      <c r="BS19" s="8"/>
      <c r="BT19" s="8"/>
      <c r="BU19" s="51"/>
      <c r="BV19" s="51"/>
      <c r="BW19" s="51"/>
      <c r="BX19" s="51"/>
      <c r="BY19" s="51"/>
      <c r="BZ19" s="51"/>
      <c r="CA19" s="51"/>
      <c r="CB19" s="51"/>
      <c r="CC19" s="51"/>
      <c r="CD19" s="40"/>
      <c r="CE19" s="50" t="e">
        <f>#REF!+#REF!+#REF!+#REF!</f>
        <v>#REF!</v>
      </c>
      <c r="CF19" s="10" t="e">
        <f>#REF!+#REF!+#REF!+#REF!</f>
        <v>#REF!</v>
      </c>
      <c r="CG19" s="10" t="e">
        <f>#REF!+#REF!+#REF!+#REF!</f>
        <v>#REF!</v>
      </c>
      <c r="CH19" s="10" t="e">
        <f>#REF!+#REF!+#REF!+#REF!</f>
        <v>#REF!</v>
      </c>
      <c r="CI19" s="10" t="e">
        <f>#REF!+#REF!+#REF!+#REF!</f>
        <v>#REF!</v>
      </c>
      <c r="CJ19" s="10" t="e">
        <f>#REF!+#REF!+#REF!+#REF!</f>
        <v>#REF!</v>
      </c>
      <c r="CK19" s="10" t="e">
        <f>#REF!+#REF!+#REF!+#REF!</f>
        <v>#REF!</v>
      </c>
      <c r="CL19" s="10">
        <v>1208</v>
      </c>
      <c r="CM19" s="10">
        <v>1098</v>
      </c>
      <c r="CN19" s="10">
        <v>987</v>
      </c>
      <c r="CO19" s="10">
        <v>1009</v>
      </c>
      <c r="CP19" s="10">
        <v>954</v>
      </c>
      <c r="CQ19" s="10">
        <v>822</v>
      </c>
      <c r="CR19" s="10">
        <v>459</v>
      </c>
      <c r="CS19" s="10">
        <v>297</v>
      </c>
      <c r="CT19" s="15" t="s">
        <v>191</v>
      </c>
      <c r="CU19" s="6"/>
      <c r="CV19" s="7" t="s">
        <v>192</v>
      </c>
      <c r="CW19" s="10">
        <v>297</v>
      </c>
      <c r="CX19" s="10">
        <v>459</v>
      </c>
      <c r="CY19" s="10">
        <v>822</v>
      </c>
      <c r="CZ19" s="10">
        <v>954</v>
      </c>
      <c r="DA19" s="10">
        <v>1009</v>
      </c>
      <c r="DB19" s="10">
        <v>987</v>
      </c>
      <c r="DC19" s="10">
        <v>1098</v>
      </c>
      <c r="DD19" s="10">
        <v>1208</v>
      </c>
      <c r="DE19" s="10" t="e">
        <f t="shared" si="2"/>
        <v>#REF!</v>
      </c>
      <c r="DF19" s="10" t="e">
        <f t="shared" si="3"/>
        <v>#REF!</v>
      </c>
      <c r="DG19" s="10" t="e">
        <f>#REF!+#REF!+#REF!+#REF!</f>
        <v>#REF!</v>
      </c>
      <c r="DH19" s="10" t="e">
        <f>#REF!+#REF!+#REF!+#REF!</f>
        <v>#REF!</v>
      </c>
      <c r="DI19" s="10" t="e">
        <f>#REF!+#REF!+#REF!+#REF!</f>
        <v>#REF!</v>
      </c>
      <c r="DJ19" s="10" t="e">
        <f>#REF!+#REF!+#REF!+#REF!</f>
        <v>#REF!</v>
      </c>
      <c r="DK19" s="8"/>
      <c r="DL19" s="8"/>
      <c r="DM19" s="8"/>
      <c r="DN19" s="7" t="s">
        <v>83</v>
      </c>
      <c r="DO19" s="6">
        <v>134</v>
      </c>
      <c r="DP19" s="6">
        <v>31</v>
      </c>
      <c r="DQ19" s="7" t="s">
        <v>83</v>
      </c>
      <c r="DR19" s="6">
        <v>381</v>
      </c>
      <c r="DS19" s="6">
        <v>164</v>
      </c>
      <c r="DT19" s="6">
        <v>498</v>
      </c>
      <c r="DU19" s="6">
        <v>1208</v>
      </c>
      <c r="DV19" s="10" t="s">
        <v>191</v>
      </c>
      <c r="DW19" s="6"/>
      <c r="DX19" s="7" t="s">
        <v>192</v>
      </c>
      <c r="DY19" s="6">
        <v>1208</v>
      </c>
      <c r="DZ19" s="6">
        <v>498</v>
      </c>
      <c r="EA19" s="6">
        <v>164</v>
      </c>
      <c r="EB19" s="6">
        <v>381</v>
      </c>
      <c r="EC19" s="7" t="s">
        <v>83</v>
      </c>
      <c r="ED19" s="6">
        <v>31</v>
      </c>
      <c r="EE19" s="41">
        <v>134</v>
      </c>
      <c r="EF19" s="11" t="s">
        <v>83</v>
      </c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</row>
    <row r="20" spans="1:200">
      <c r="A20" s="53" t="s">
        <v>60</v>
      </c>
      <c r="B20" s="44">
        <v>3638</v>
      </c>
      <c r="C20" s="44">
        <v>646</v>
      </c>
      <c r="D20" s="44">
        <v>786</v>
      </c>
      <c r="E20" s="44">
        <v>339</v>
      </c>
      <c r="F20" s="46">
        <v>9995</v>
      </c>
      <c r="G20" s="46">
        <v>11766</v>
      </c>
      <c r="H20" s="47">
        <v>15404</v>
      </c>
      <c r="I20" s="48" t="s">
        <v>43</v>
      </c>
      <c r="J20" s="6"/>
      <c r="K20" s="6">
        <v>560</v>
      </c>
      <c r="L20" s="6">
        <v>371</v>
      </c>
      <c r="M20" s="6">
        <v>2200</v>
      </c>
      <c r="N20" s="6">
        <v>8919</v>
      </c>
      <c r="O20" s="6">
        <v>12050</v>
      </c>
      <c r="P20" s="10" t="s">
        <v>47</v>
      </c>
      <c r="Q20" s="6"/>
      <c r="R20" s="7" t="s">
        <v>56</v>
      </c>
      <c r="S20" s="6">
        <v>12050</v>
      </c>
      <c r="T20" s="6">
        <v>8919</v>
      </c>
      <c r="U20" s="6">
        <v>2200</v>
      </c>
      <c r="V20" s="6">
        <v>371</v>
      </c>
      <c r="W20" s="6">
        <v>560</v>
      </c>
      <c r="X20" s="6"/>
      <c r="Y20" s="40"/>
      <c r="Z20" s="9">
        <v>3030</v>
      </c>
      <c r="AA20" s="9">
        <v>3100</v>
      </c>
      <c r="AB20" s="54">
        <v>2979</v>
      </c>
      <c r="AC20" s="6">
        <v>2701</v>
      </c>
      <c r="AD20" s="6">
        <v>2591</v>
      </c>
      <c r="AE20" s="6">
        <v>2615</v>
      </c>
      <c r="AF20" s="6">
        <v>2495</v>
      </c>
      <c r="AG20" s="6">
        <f t="shared" ref="AG20:AG25" si="10">BC20</f>
        <v>2325</v>
      </c>
      <c r="AH20" s="6">
        <v>2412</v>
      </c>
      <c r="AI20" s="6">
        <v>2274</v>
      </c>
      <c r="AJ20" s="6">
        <v>2058</v>
      </c>
      <c r="AK20" s="6">
        <v>2122</v>
      </c>
      <c r="AL20" s="6">
        <v>1968</v>
      </c>
      <c r="AM20" s="6">
        <v>2049</v>
      </c>
      <c r="AN20" s="6">
        <v>1430</v>
      </c>
      <c r="AO20" s="6">
        <v>1999</v>
      </c>
      <c r="AP20" s="10" t="s">
        <v>132</v>
      </c>
      <c r="AQ20" s="6"/>
      <c r="AR20" s="6"/>
      <c r="AS20" s="6"/>
      <c r="AT20" s="7" t="s">
        <v>133</v>
      </c>
      <c r="AU20" s="6">
        <v>1999</v>
      </c>
      <c r="AV20" s="6">
        <v>1430</v>
      </c>
      <c r="AW20" s="6">
        <v>2049</v>
      </c>
      <c r="AX20" s="6">
        <v>1968</v>
      </c>
      <c r="AY20" s="6">
        <v>2122</v>
      </c>
      <c r="AZ20" s="6">
        <v>2058</v>
      </c>
      <c r="BA20" s="6">
        <v>2274</v>
      </c>
      <c r="BB20" s="6">
        <v>2412</v>
      </c>
      <c r="BC20" s="6">
        <v>2325</v>
      </c>
      <c r="BD20" s="10">
        <f t="shared" ref="BD20:BD26" si="11">AF20</f>
        <v>2495</v>
      </c>
      <c r="BE20" s="6">
        <v>2615</v>
      </c>
      <c r="BF20" s="6">
        <v>2591</v>
      </c>
      <c r="BG20" s="6">
        <v>2701</v>
      </c>
      <c r="BH20" s="54">
        <v>2979</v>
      </c>
      <c r="BI20" s="8"/>
      <c r="BJ20" s="8"/>
      <c r="BK20" s="8"/>
      <c r="BL20" s="8"/>
      <c r="BM20" s="8"/>
      <c r="BN20" s="8"/>
      <c r="BO20" s="8"/>
      <c r="BP20" s="8"/>
      <c r="BQ20" s="8"/>
      <c r="BR20" s="12"/>
      <c r="BS20" s="8"/>
      <c r="BT20" s="11" t="s">
        <v>74</v>
      </c>
      <c r="BU20" s="51">
        <f t="shared" ref="BU20:CB20" si="12">SUM(BU21:BU24)</f>
        <v>100</v>
      </c>
      <c r="BV20" s="51">
        <f t="shared" si="12"/>
        <v>100</v>
      </c>
      <c r="BW20" s="51">
        <f t="shared" si="12"/>
        <v>100</v>
      </c>
      <c r="BX20" s="51">
        <f t="shared" si="12"/>
        <v>100</v>
      </c>
      <c r="BY20" s="51">
        <f t="shared" si="12"/>
        <v>100.00000000000001</v>
      </c>
      <c r="BZ20" s="51">
        <f t="shared" si="12"/>
        <v>100</v>
      </c>
      <c r="CA20" s="51">
        <f t="shared" si="12"/>
        <v>100</v>
      </c>
      <c r="CB20" s="51">
        <f t="shared" si="12"/>
        <v>100</v>
      </c>
      <c r="CC20" s="51"/>
      <c r="CD20" s="40"/>
      <c r="CE20" s="50" t="e">
        <f>#REF!+#REF!+#REF!+#REF!</f>
        <v>#REF!</v>
      </c>
      <c r="CF20" s="10" t="e">
        <f>#REF!+#REF!+#REF!+#REF!</f>
        <v>#REF!</v>
      </c>
      <c r="CG20" s="10" t="e">
        <f>#REF!+#REF!+#REF!+#REF!</f>
        <v>#REF!</v>
      </c>
      <c r="CH20" s="10" t="e">
        <f>#REF!+#REF!+#REF!+#REF!</f>
        <v>#REF!</v>
      </c>
      <c r="CI20" s="10" t="e">
        <f>#REF!+#REF!+#REF!+#REF!</f>
        <v>#REF!</v>
      </c>
      <c r="CJ20" s="10" t="e">
        <f>#REF!+#REF!+#REF!+#REF!</f>
        <v>#REF!</v>
      </c>
      <c r="CK20" s="10" t="e">
        <f>#REF!+#REF!+#REF!+#REF!</f>
        <v>#REF!</v>
      </c>
      <c r="CL20" s="10">
        <v>655</v>
      </c>
      <c r="CM20" s="10">
        <v>565</v>
      </c>
      <c r="CN20" s="10">
        <v>586</v>
      </c>
      <c r="CO20" s="10">
        <v>545</v>
      </c>
      <c r="CP20" s="10">
        <v>631</v>
      </c>
      <c r="CQ20" s="10">
        <v>531</v>
      </c>
      <c r="CR20" s="10">
        <v>308</v>
      </c>
      <c r="CS20" s="10">
        <v>204</v>
      </c>
      <c r="CT20" s="15" t="s">
        <v>193</v>
      </c>
      <c r="CU20" s="6"/>
      <c r="CV20" s="7" t="s">
        <v>194</v>
      </c>
      <c r="CW20" s="10">
        <v>204</v>
      </c>
      <c r="CX20" s="10">
        <v>308</v>
      </c>
      <c r="CY20" s="10">
        <v>531</v>
      </c>
      <c r="CZ20" s="10">
        <v>631</v>
      </c>
      <c r="DA20" s="10">
        <v>545</v>
      </c>
      <c r="DB20" s="10">
        <v>586</v>
      </c>
      <c r="DC20" s="10">
        <v>565</v>
      </c>
      <c r="DD20" s="10">
        <v>655</v>
      </c>
      <c r="DE20" s="10" t="e">
        <f t="shared" si="2"/>
        <v>#REF!</v>
      </c>
      <c r="DF20" s="10" t="e">
        <f t="shared" si="3"/>
        <v>#REF!</v>
      </c>
      <c r="DG20" s="10" t="e">
        <f>#REF!+#REF!+#REF!+#REF!</f>
        <v>#REF!</v>
      </c>
      <c r="DH20" s="10" t="e">
        <f>#REF!+#REF!+#REF!+#REF!</f>
        <v>#REF!</v>
      </c>
      <c r="DI20" s="10" t="e">
        <f>#REF!+#REF!+#REF!+#REF!</f>
        <v>#REF!</v>
      </c>
      <c r="DJ20" s="10" t="e">
        <f>#REF!+#REF!+#REF!+#REF!</f>
        <v>#REF!</v>
      </c>
      <c r="DK20" s="8"/>
      <c r="DL20" s="8"/>
      <c r="DM20" s="8"/>
      <c r="DN20" s="7" t="s">
        <v>83</v>
      </c>
      <c r="DO20" s="6">
        <v>83</v>
      </c>
      <c r="DP20" s="7" t="s">
        <v>83</v>
      </c>
      <c r="DQ20" s="7" t="s">
        <v>83</v>
      </c>
      <c r="DR20" s="6">
        <v>118</v>
      </c>
      <c r="DS20" s="6">
        <v>164</v>
      </c>
      <c r="DT20" s="6">
        <v>290</v>
      </c>
      <c r="DU20" s="6">
        <v>655</v>
      </c>
      <c r="DV20" s="10" t="s">
        <v>193</v>
      </c>
      <c r="DW20" s="6"/>
      <c r="DX20" s="7" t="s">
        <v>194</v>
      </c>
      <c r="DY20" s="6">
        <v>655</v>
      </c>
      <c r="DZ20" s="6">
        <v>290</v>
      </c>
      <c r="EA20" s="6">
        <v>164</v>
      </c>
      <c r="EB20" s="6">
        <v>118</v>
      </c>
      <c r="EC20" s="7" t="s">
        <v>83</v>
      </c>
      <c r="ED20" s="7" t="s">
        <v>83</v>
      </c>
      <c r="EE20" s="41">
        <v>83</v>
      </c>
      <c r="EF20" s="11" t="s">
        <v>83</v>
      </c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</row>
    <row r="21" spans="1:200">
      <c r="A21" s="53" t="s">
        <v>61</v>
      </c>
      <c r="B21" s="44">
        <v>4152</v>
      </c>
      <c r="C21" s="44">
        <v>720</v>
      </c>
      <c r="D21" s="44">
        <v>889</v>
      </c>
      <c r="E21" s="44">
        <v>350</v>
      </c>
      <c r="F21" s="46">
        <v>10506</v>
      </c>
      <c r="G21" s="46">
        <v>12465</v>
      </c>
      <c r="H21" s="47">
        <v>16617</v>
      </c>
      <c r="I21" s="56" t="s">
        <v>42</v>
      </c>
      <c r="J21" s="6"/>
      <c r="K21" s="6">
        <v>580</v>
      </c>
      <c r="L21" s="6">
        <v>390</v>
      </c>
      <c r="M21" s="6">
        <v>2274</v>
      </c>
      <c r="N21" s="6">
        <v>8845</v>
      </c>
      <c r="O21" s="6">
        <v>12089</v>
      </c>
      <c r="P21" s="10" t="s">
        <v>46</v>
      </c>
      <c r="Q21" s="6"/>
      <c r="R21" s="7" t="s">
        <v>57</v>
      </c>
      <c r="S21" s="6">
        <v>12089</v>
      </c>
      <c r="T21" s="6">
        <v>8845</v>
      </c>
      <c r="U21" s="6">
        <v>2274</v>
      </c>
      <c r="V21" s="6">
        <v>390</v>
      </c>
      <c r="W21" s="6">
        <v>580</v>
      </c>
      <c r="X21" s="6"/>
      <c r="Y21" s="40"/>
      <c r="Z21" s="9">
        <v>1446</v>
      </c>
      <c r="AA21" s="9">
        <v>1655</v>
      </c>
      <c r="AB21" s="54">
        <v>1610</v>
      </c>
      <c r="AC21" s="6">
        <v>1559</v>
      </c>
      <c r="AD21" s="6">
        <v>1560</v>
      </c>
      <c r="AE21" s="6">
        <v>1335</v>
      </c>
      <c r="AF21" s="6">
        <v>1291</v>
      </c>
      <c r="AG21" s="6">
        <f t="shared" si="10"/>
        <v>1249</v>
      </c>
      <c r="AH21" s="6">
        <v>1313</v>
      </c>
      <c r="AI21" s="6">
        <v>1378</v>
      </c>
      <c r="AJ21" s="6">
        <v>1217</v>
      </c>
      <c r="AK21" s="6">
        <v>1046</v>
      </c>
      <c r="AL21" s="6">
        <v>1111</v>
      </c>
      <c r="AM21" s="6">
        <v>984</v>
      </c>
      <c r="AN21" s="6">
        <v>1045</v>
      </c>
      <c r="AO21" s="6">
        <v>1140</v>
      </c>
      <c r="AP21" s="10" t="s">
        <v>91</v>
      </c>
      <c r="AQ21" s="6"/>
      <c r="AR21" s="6"/>
      <c r="AS21" s="6"/>
      <c r="AT21" s="7" t="s">
        <v>94</v>
      </c>
      <c r="AU21" s="6">
        <v>1140</v>
      </c>
      <c r="AV21" s="6">
        <v>1045</v>
      </c>
      <c r="AW21" s="6">
        <v>984</v>
      </c>
      <c r="AX21" s="6">
        <v>1111</v>
      </c>
      <c r="AY21" s="6">
        <v>1046</v>
      </c>
      <c r="AZ21" s="6">
        <v>1217</v>
      </c>
      <c r="BA21" s="6">
        <v>1378</v>
      </c>
      <c r="BB21" s="6">
        <v>1313</v>
      </c>
      <c r="BC21" s="6">
        <v>1249</v>
      </c>
      <c r="BD21" s="10">
        <f t="shared" si="11"/>
        <v>1291</v>
      </c>
      <c r="BE21" s="6">
        <v>1335</v>
      </c>
      <c r="BF21" s="6">
        <v>1560</v>
      </c>
      <c r="BG21" s="6">
        <v>1559</v>
      </c>
      <c r="BH21" s="54">
        <v>1610</v>
      </c>
      <c r="BI21" s="8"/>
      <c r="BJ21" s="49">
        <f t="shared" ref="BJ21:BQ21" si="13">SUM(BJ22:BJ25)</f>
        <v>100</v>
      </c>
      <c r="BK21" s="51">
        <f t="shared" si="13"/>
        <v>100</v>
      </c>
      <c r="BL21" s="51">
        <f t="shared" si="13"/>
        <v>100</v>
      </c>
      <c r="BM21" s="51">
        <f t="shared" si="13"/>
        <v>100.00000000000001</v>
      </c>
      <c r="BN21" s="51">
        <f t="shared" si="13"/>
        <v>100</v>
      </c>
      <c r="BO21" s="51">
        <f t="shared" si="13"/>
        <v>100</v>
      </c>
      <c r="BP21" s="51">
        <f t="shared" si="13"/>
        <v>100</v>
      </c>
      <c r="BQ21" s="51">
        <f t="shared" si="13"/>
        <v>100</v>
      </c>
      <c r="BR21" s="35" t="s">
        <v>134</v>
      </c>
      <c r="BS21" s="8"/>
      <c r="BT21" s="11" t="s">
        <v>135</v>
      </c>
      <c r="BU21" s="51">
        <f t="shared" ref="BU21:CA21" si="14">BU8/BU$7*100</f>
        <v>73.24469996406755</v>
      </c>
      <c r="BV21" s="51">
        <f t="shared" si="14"/>
        <v>67.130531589201226</v>
      </c>
      <c r="BW21" s="51">
        <f t="shared" si="14"/>
        <v>72.301762114537453</v>
      </c>
      <c r="BX21" s="51">
        <f t="shared" si="14"/>
        <v>72.862453531598518</v>
      </c>
      <c r="BY21" s="51">
        <f t="shared" si="14"/>
        <v>78.099938309685385</v>
      </c>
      <c r="BZ21" s="51">
        <f t="shared" si="14"/>
        <v>82.857142857142861</v>
      </c>
      <c r="CA21" s="51">
        <f t="shared" si="14"/>
        <v>84.174311926605512</v>
      </c>
      <c r="CB21" s="52" t="s">
        <v>83</v>
      </c>
      <c r="CC21" s="52"/>
      <c r="CD21" s="40"/>
      <c r="CE21" s="50" t="e">
        <f>#REF!+#REF!+#REF!+#REF!</f>
        <v>#REF!</v>
      </c>
      <c r="CF21" s="10" t="e">
        <f>#REF!+#REF!+#REF!+#REF!</f>
        <v>#REF!</v>
      </c>
      <c r="CG21" s="10" t="e">
        <f>#REF!+#REF!+#REF!+#REF!</f>
        <v>#REF!</v>
      </c>
      <c r="CH21" s="10" t="e">
        <f>#REF!+#REF!+#REF!+#REF!</f>
        <v>#REF!</v>
      </c>
      <c r="CI21" s="10" t="e">
        <f>#REF!+#REF!+#REF!+#REF!</f>
        <v>#REF!</v>
      </c>
      <c r="CJ21" s="10" t="e">
        <f>#REF!+#REF!+#REF!+#REF!</f>
        <v>#REF!</v>
      </c>
      <c r="CK21" s="10" t="e">
        <f>#REF!+#REF!+#REF!+#REF!</f>
        <v>#REF!</v>
      </c>
      <c r="CL21" s="10">
        <v>553</v>
      </c>
      <c r="CM21" s="10">
        <v>533</v>
      </c>
      <c r="CN21" s="10">
        <v>401</v>
      </c>
      <c r="CO21" s="10">
        <v>464</v>
      </c>
      <c r="CP21" s="10">
        <v>323</v>
      </c>
      <c r="CQ21" s="10">
        <v>291</v>
      </c>
      <c r="CR21" s="10">
        <v>151</v>
      </c>
      <c r="CS21" s="10">
        <v>93</v>
      </c>
      <c r="CT21" s="15" t="s">
        <v>195</v>
      </c>
      <c r="CU21" s="6"/>
      <c r="CV21" s="7" t="s">
        <v>196</v>
      </c>
      <c r="CW21" s="10">
        <v>93</v>
      </c>
      <c r="CX21" s="10">
        <v>151</v>
      </c>
      <c r="CY21" s="10">
        <v>291</v>
      </c>
      <c r="CZ21" s="10">
        <v>323</v>
      </c>
      <c r="DA21" s="10">
        <v>464</v>
      </c>
      <c r="DB21" s="10">
        <v>401</v>
      </c>
      <c r="DC21" s="10">
        <v>533</v>
      </c>
      <c r="DD21" s="10">
        <v>553</v>
      </c>
      <c r="DE21" s="10" t="e">
        <f t="shared" si="2"/>
        <v>#REF!</v>
      </c>
      <c r="DF21" s="10" t="e">
        <f t="shared" si="3"/>
        <v>#REF!</v>
      </c>
      <c r="DG21" s="10" t="e">
        <f>#REF!+#REF!+#REF!+#REF!</f>
        <v>#REF!</v>
      </c>
      <c r="DH21" s="10" t="e">
        <f>#REF!+#REF!+#REF!+#REF!</f>
        <v>#REF!</v>
      </c>
      <c r="DI21" s="10" t="e">
        <f>#REF!+#REF!+#REF!+#REF!</f>
        <v>#REF!</v>
      </c>
      <c r="DJ21" s="10" t="e">
        <f>#REF!+#REF!+#REF!+#REF!</f>
        <v>#REF!</v>
      </c>
      <c r="DK21" s="8"/>
      <c r="DL21" s="8"/>
      <c r="DM21" s="8"/>
      <c r="DN21" s="7" t="s">
        <v>83</v>
      </c>
      <c r="DO21" s="6">
        <v>51</v>
      </c>
      <c r="DP21" s="6">
        <v>31</v>
      </c>
      <c r="DQ21" s="7" t="s">
        <v>83</v>
      </c>
      <c r="DR21" s="6">
        <v>263</v>
      </c>
      <c r="DS21" s="7" t="s">
        <v>83</v>
      </c>
      <c r="DT21" s="6">
        <v>208</v>
      </c>
      <c r="DU21" s="6">
        <v>553</v>
      </c>
      <c r="DV21" s="10" t="s">
        <v>195</v>
      </c>
      <c r="DW21" s="6"/>
      <c r="DX21" s="7" t="s">
        <v>196</v>
      </c>
      <c r="DY21" s="6">
        <v>553</v>
      </c>
      <c r="DZ21" s="6">
        <v>208</v>
      </c>
      <c r="EA21" s="7" t="s">
        <v>83</v>
      </c>
      <c r="EB21" s="6">
        <v>263</v>
      </c>
      <c r="EC21" s="7" t="s">
        <v>83</v>
      </c>
      <c r="ED21" s="6">
        <v>31</v>
      </c>
      <c r="EE21" s="41">
        <v>51</v>
      </c>
      <c r="EF21" s="11" t="s">
        <v>83</v>
      </c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</row>
    <row r="22" spans="1:200">
      <c r="A22" s="53" t="s">
        <v>62</v>
      </c>
      <c r="B22" s="44">
        <v>4429</v>
      </c>
      <c r="C22" s="44">
        <v>911</v>
      </c>
      <c r="D22" s="44">
        <v>1025</v>
      </c>
      <c r="E22" s="44">
        <v>405</v>
      </c>
      <c r="F22" s="46">
        <v>11144</v>
      </c>
      <c r="G22" s="46">
        <v>13485</v>
      </c>
      <c r="H22" s="47">
        <v>17914</v>
      </c>
      <c r="I22" s="56" t="s">
        <v>41</v>
      </c>
      <c r="J22" s="6"/>
      <c r="K22" s="6">
        <v>491</v>
      </c>
      <c r="L22" s="6">
        <v>421</v>
      </c>
      <c r="M22" s="6">
        <v>2432</v>
      </c>
      <c r="N22" s="6">
        <v>9213</v>
      </c>
      <c r="O22" s="6">
        <v>12557</v>
      </c>
      <c r="P22" s="10" t="s">
        <v>45</v>
      </c>
      <c r="Q22" s="6"/>
      <c r="R22" s="7" t="s">
        <v>58</v>
      </c>
      <c r="S22" s="6">
        <v>12557</v>
      </c>
      <c r="T22" s="6">
        <v>9213</v>
      </c>
      <c r="U22" s="6">
        <v>2432</v>
      </c>
      <c r="V22" s="6">
        <v>421</v>
      </c>
      <c r="W22" s="6">
        <v>491</v>
      </c>
      <c r="X22" s="6"/>
      <c r="Y22" s="40"/>
      <c r="Z22" s="9">
        <v>3672</v>
      </c>
      <c r="AA22" s="9">
        <v>4154</v>
      </c>
      <c r="AB22" s="54">
        <v>3782</v>
      </c>
      <c r="AC22" s="6">
        <v>3504</v>
      </c>
      <c r="AD22" s="6">
        <v>2961</v>
      </c>
      <c r="AE22" s="6">
        <v>3123</v>
      </c>
      <c r="AF22" s="6">
        <v>2792</v>
      </c>
      <c r="AG22" s="6">
        <f t="shared" si="10"/>
        <v>2759</v>
      </c>
      <c r="AH22" s="6">
        <v>2940</v>
      </c>
      <c r="AI22" s="6">
        <v>2930</v>
      </c>
      <c r="AJ22" s="6">
        <v>2714</v>
      </c>
      <c r="AK22" s="6">
        <v>2534</v>
      </c>
      <c r="AL22" s="6">
        <v>2461</v>
      </c>
      <c r="AM22" s="6">
        <v>2478</v>
      </c>
      <c r="AN22" s="6">
        <v>1734</v>
      </c>
      <c r="AO22" s="6">
        <v>1632</v>
      </c>
      <c r="AP22" s="10" t="s">
        <v>146</v>
      </c>
      <c r="AQ22" s="6"/>
      <c r="AR22" s="6"/>
      <c r="AS22" s="6"/>
      <c r="AT22" s="7" t="s">
        <v>147</v>
      </c>
      <c r="AU22" s="6">
        <v>1632</v>
      </c>
      <c r="AV22" s="6">
        <v>1734</v>
      </c>
      <c r="AW22" s="6">
        <v>2478</v>
      </c>
      <c r="AX22" s="6">
        <v>2461</v>
      </c>
      <c r="AY22" s="6">
        <v>2534</v>
      </c>
      <c r="AZ22" s="6">
        <v>2714</v>
      </c>
      <c r="BA22" s="6">
        <v>2930</v>
      </c>
      <c r="BB22" s="6">
        <v>2940</v>
      </c>
      <c r="BC22" s="6">
        <v>2759</v>
      </c>
      <c r="BD22" s="10">
        <f t="shared" si="11"/>
        <v>2792</v>
      </c>
      <c r="BE22" s="6">
        <v>3123</v>
      </c>
      <c r="BF22" s="6">
        <v>2961</v>
      </c>
      <c r="BG22" s="6">
        <v>3504</v>
      </c>
      <c r="BH22" s="54">
        <v>3782</v>
      </c>
      <c r="BI22" s="8"/>
      <c r="BJ22" s="49" t="s">
        <v>197</v>
      </c>
      <c r="BK22" s="51">
        <f t="shared" ref="BK22:BQ25" si="15">BK9/BK$8*100</f>
        <v>84.174311926605512</v>
      </c>
      <c r="BL22" s="51">
        <f t="shared" si="15"/>
        <v>82.857142857142861</v>
      </c>
      <c r="BM22" s="51">
        <f t="shared" si="15"/>
        <v>78.099938309685385</v>
      </c>
      <c r="BN22" s="51">
        <f t="shared" si="15"/>
        <v>72.862453531598518</v>
      </c>
      <c r="BO22" s="51">
        <f t="shared" si="15"/>
        <v>72.301762114537453</v>
      </c>
      <c r="BP22" s="51">
        <f t="shared" si="15"/>
        <v>67.130531589201226</v>
      </c>
      <c r="BQ22" s="51">
        <f t="shared" si="15"/>
        <v>73.24469996406755</v>
      </c>
      <c r="BR22" s="35" t="s">
        <v>138</v>
      </c>
      <c r="BS22" s="8"/>
      <c r="BT22" s="11" t="s">
        <v>139</v>
      </c>
      <c r="BU22" s="51">
        <f t="shared" ref="BU22:CB24" si="16">BU9/BU$7*100</f>
        <v>20.050305425799497</v>
      </c>
      <c r="BV22" s="51">
        <f t="shared" si="16"/>
        <v>25.299192875034787</v>
      </c>
      <c r="BW22" s="51">
        <f t="shared" si="16"/>
        <v>22.191629955947135</v>
      </c>
      <c r="BX22" s="51">
        <f t="shared" si="16"/>
        <v>21.734820322180916</v>
      </c>
      <c r="BY22" s="51">
        <f t="shared" si="16"/>
        <v>14.558914250462676</v>
      </c>
      <c r="BZ22" s="51">
        <f t="shared" si="16"/>
        <v>9.5</v>
      </c>
      <c r="CA22" s="51">
        <f t="shared" si="16"/>
        <v>12.614678899082568</v>
      </c>
      <c r="CB22" s="51">
        <f t="shared" si="16"/>
        <v>47.183098591549296</v>
      </c>
      <c r="CC22" s="51"/>
      <c r="CD22" s="40"/>
      <c r="CE22" s="50" t="e">
        <f>#REF!+#REF!+#REF!+#REF!</f>
        <v>#REF!</v>
      </c>
      <c r="CF22" s="10" t="e">
        <f>#REF!+#REF!+#REF!+#REF!</f>
        <v>#REF!</v>
      </c>
      <c r="CG22" s="10" t="e">
        <f>#REF!+#REF!+#REF!+#REF!</f>
        <v>#REF!</v>
      </c>
      <c r="CH22" s="10" t="e">
        <f>#REF!+#REF!+#REF!+#REF!</f>
        <v>#REF!</v>
      </c>
      <c r="CI22" s="10" t="e">
        <f>#REF!+#REF!+#REF!+#REF!</f>
        <v>#REF!</v>
      </c>
      <c r="CJ22" s="10" t="e">
        <f>#REF!+#REF!+#REF!+#REF!</f>
        <v>#REF!</v>
      </c>
      <c r="CK22" s="10" t="e">
        <f>#REF!+#REF!+#REF!+#REF!</f>
        <v>#REF!</v>
      </c>
      <c r="CL22" s="10">
        <v>2256</v>
      </c>
      <c r="CM22" s="10">
        <v>2223</v>
      </c>
      <c r="CN22" s="10">
        <v>2154</v>
      </c>
      <c r="CO22" s="10">
        <v>1906</v>
      </c>
      <c r="CP22" s="10">
        <v>1943</v>
      </c>
      <c r="CQ22" s="10">
        <v>1816</v>
      </c>
      <c r="CR22" s="10">
        <v>1342</v>
      </c>
      <c r="CS22" s="10">
        <v>1305</v>
      </c>
      <c r="CT22" s="15" t="s">
        <v>198</v>
      </c>
      <c r="CU22" s="6"/>
      <c r="CV22" s="7" t="s">
        <v>199</v>
      </c>
      <c r="CW22" s="10">
        <v>1305</v>
      </c>
      <c r="CX22" s="10">
        <v>1342</v>
      </c>
      <c r="CY22" s="10">
        <v>1816</v>
      </c>
      <c r="CZ22" s="10">
        <v>1943</v>
      </c>
      <c r="DA22" s="10">
        <v>1906</v>
      </c>
      <c r="DB22" s="10">
        <v>2154</v>
      </c>
      <c r="DC22" s="10">
        <v>2223</v>
      </c>
      <c r="DD22" s="10">
        <v>2256</v>
      </c>
      <c r="DE22" s="10" t="e">
        <f t="shared" si="2"/>
        <v>#REF!</v>
      </c>
      <c r="DF22" s="10" t="e">
        <f t="shared" si="3"/>
        <v>#REF!</v>
      </c>
      <c r="DG22" s="10" t="e">
        <f>#REF!+#REF!+#REF!+#REF!</f>
        <v>#REF!</v>
      </c>
      <c r="DH22" s="10" t="e">
        <f>#REF!+#REF!+#REF!+#REF!</f>
        <v>#REF!</v>
      </c>
      <c r="DI22" s="10" t="e">
        <f>#REF!+#REF!+#REF!+#REF!</f>
        <v>#REF!</v>
      </c>
      <c r="DJ22" s="10" t="e">
        <f>#REF!+#REF!+#REF!+#REF!</f>
        <v>#REF!</v>
      </c>
      <c r="DK22" s="8"/>
      <c r="DL22" s="8"/>
      <c r="DM22" s="8"/>
      <c r="DN22" s="6">
        <v>140</v>
      </c>
      <c r="DO22" s="6">
        <v>250</v>
      </c>
      <c r="DP22" s="6">
        <v>144</v>
      </c>
      <c r="DQ22" s="6">
        <v>207</v>
      </c>
      <c r="DR22" s="6">
        <v>517</v>
      </c>
      <c r="DS22" s="6">
        <v>323</v>
      </c>
      <c r="DT22" s="6">
        <v>675</v>
      </c>
      <c r="DU22" s="6">
        <v>2256</v>
      </c>
      <c r="DV22" s="10" t="s">
        <v>198</v>
      </c>
      <c r="DW22" s="6"/>
      <c r="DX22" s="7" t="s">
        <v>199</v>
      </c>
      <c r="DY22" s="6">
        <v>2256</v>
      </c>
      <c r="DZ22" s="6">
        <v>675</v>
      </c>
      <c r="EA22" s="6">
        <v>323</v>
      </c>
      <c r="EB22" s="6">
        <v>517</v>
      </c>
      <c r="EC22" s="6">
        <v>207</v>
      </c>
      <c r="ED22" s="6">
        <v>144</v>
      </c>
      <c r="EE22" s="41">
        <v>250</v>
      </c>
      <c r="EF22" s="41">
        <v>140</v>
      </c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</row>
    <row r="23" spans="1:200">
      <c r="A23" s="43" t="s">
        <v>63</v>
      </c>
      <c r="B23" s="44">
        <v>4544</v>
      </c>
      <c r="C23" s="44">
        <v>1249</v>
      </c>
      <c r="D23" s="44">
        <v>1409</v>
      </c>
      <c r="E23" s="44">
        <v>615</v>
      </c>
      <c r="F23" s="46">
        <v>11595</v>
      </c>
      <c r="G23" s="46">
        <v>14868</v>
      </c>
      <c r="H23" s="47">
        <v>19412</v>
      </c>
      <c r="I23" s="56" t="s">
        <v>40</v>
      </c>
      <c r="J23" s="6"/>
      <c r="K23" s="6">
        <v>489</v>
      </c>
      <c r="L23" s="6">
        <v>454</v>
      </c>
      <c r="M23" s="6">
        <v>2466</v>
      </c>
      <c r="N23" s="6">
        <v>9805</v>
      </c>
      <c r="O23" s="6">
        <v>13214</v>
      </c>
      <c r="P23" s="10" t="s">
        <v>44</v>
      </c>
      <c r="Q23" s="6"/>
      <c r="R23" s="7" t="s">
        <v>59</v>
      </c>
      <c r="S23" s="6">
        <v>13214</v>
      </c>
      <c r="T23" s="6">
        <v>9805</v>
      </c>
      <c r="U23" s="6">
        <v>2466</v>
      </c>
      <c r="V23" s="6">
        <v>454</v>
      </c>
      <c r="W23" s="6">
        <v>489</v>
      </c>
      <c r="X23" s="6"/>
      <c r="Y23" s="40"/>
      <c r="Z23" s="9">
        <v>3549</v>
      </c>
      <c r="AA23" s="9">
        <v>3120</v>
      </c>
      <c r="AB23" s="54">
        <v>2678</v>
      </c>
      <c r="AC23" s="6">
        <v>2395</v>
      </c>
      <c r="AD23" s="6">
        <v>1848</v>
      </c>
      <c r="AE23" s="6">
        <v>1599</v>
      </c>
      <c r="AF23" s="6">
        <v>1554</v>
      </c>
      <c r="AG23" s="6">
        <f t="shared" si="10"/>
        <v>1385</v>
      </c>
      <c r="AH23" s="6">
        <v>1266</v>
      </c>
      <c r="AI23" s="6">
        <v>1270</v>
      </c>
      <c r="AJ23" s="6">
        <v>1231</v>
      </c>
      <c r="AK23" s="6">
        <v>1280</v>
      </c>
      <c r="AL23" s="6">
        <v>1347</v>
      </c>
      <c r="AM23" s="6">
        <v>1009</v>
      </c>
      <c r="AN23" s="6">
        <v>1045</v>
      </c>
      <c r="AO23" s="6">
        <v>649</v>
      </c>
      <c r="AP23" s="10" t="s">
        <v>155</v>
      </c>
      <c r="AQ23" s="6"/>
      <c r="AR23" s="6"/>
      <c r="AS23" s="6"/>
      <c r="AT23" s="7" t="s">
        <v>156</v>
      </c>
      <c r="AU23" s="6">
        <v>649</v>
      </c>
      <c r="AV23" s="6">
        <v>1045</v>
      </c>
      <c r="AW23" s="6">
        <v>1009</v>
      </c>
      <c r="AX23" s="6">
        <v>1347</v>
      </c>
      <c r="AY23" s="6">
        <v>1280</v>
      </c>
      <c r="AZ23" s="6">
        <v>1231</v>
      </c>
      <c r="BA23" s="6">
        <v>1270</v>
      </c>
      <c r="BB23" s="6">
        <v>1266</v>
      </c>
      <c r="BC23" s="6">
        <v>1385</v>
      </c>
      <c r="BD23" s="10">
        <f t="shared" si="11"/>
        <v>1554</v>
      </c>
      <c r="BE23" s="6">
        <v>1599</v>
      </c>
      <c r="BF23" s="6">
        <v>1848</v>
      </c>
      <c r="BG23" s="6">
        <v>2395</v>
      </c>
      <c r="BH23" s="54">
        <v>2678</v>
      </c>
      <c r="BI23" s="8"/>
      <c r="BJ23" s="49">
        <f>BJ10/BJ$8*100</f>
        <v>47.183098591549296</v>
      </c>
      <c r="BK23" s="51">
        <f t="shared" si="15"/>
        <v>12.614678899082568</v>
      </c>
      <c r="BL23" s="51">
        <f t="shared" si="15"/>
        <v>9.5</v>
      </c>
      <c r="BM23" s="51">
        <f t="shared" si="15"/>
        <v>14.558914250462676</v>
      </c>
      <c r="BN23" s="51">
        <f t="shared" si="15"/>
        <v>21.734820322180916</v>
      </c>
      <c r="BO23" s="51">
        <f t="shared" si="15"/>
        <v>22.191629955947135</v>
      </c>
      <c r="BP23" s="51">
        <f t="shared" si="15"/>
        <v>25.299192875034787</v>
      </c>
      <c r="BQ23" s="51">
        <f t="shared" si="15"/>
        <v>20.050305425799497</v>
      </c>
      <c r="BR23" s="35" t="s">
        <v>148</v>
      </c>
      <c r="BS23" s="8"/>
      <c r="BT23" s="11" t="s">
        <v>76</v>
      </c>
      <c r="BU23" s="51">
        <f t="shared" si="16"/>
        <v>3.2339202299676608</v>
      </c>
      <c r="BV23" s="51">
        <f t="shared" si="16"/>
        <v>3.7016420818257725</v>
      </c>
      <c r="BW23" s="51">
        <f t="shared" si="16"/>
        <v>4.7356828193832596</v>
      </c>
      <c r="BX23" s="51">
        <f t="shared" si="16"/>
        <v>2.4783147459727388</v>
      </c>
      <c r="BY23" s="51">
        <f t="shared" si="16"/>
        <v>1.9123997532387416</v>
      </c>
      <c r="BZ23" s="51">
        <f t="shared" si="16"/>
        <v>0.14285714285714285</v>
      </c>
      <c r="CA23" s="51">
        <f t="shared" si="16"/>
        <v>1.7584097859327217</v>
      </c>
      <c r="CB23" s="51">
        <f t="shared" si="16"/>
        <v>52.816901408450704</v>
      </c>
      <c r="CC23" s="51"/>
      <c r="CD23" s="40"/>
      <c r="CE23" s="50" t="e">
        <f>#REF!+#REF!+#REF!+#REF!</f>
        <v>#REF!</v>
      </c>
      <c r="CF23" s="10" t="e">
        <f>#REF!+#REF!+#REF!+#REF!</f>
        <v>#REF!</v>
      </c>
      <c r="CG23" s="10" t="e">
        <f>#REF!+#REF!+#REF!+#REF!</f>
        <v>#REF!</v>
      </c>
      <c r="CH23" s="10" t="e">
        <f>#REF!+#REF!+#REF!+#REF!</f>
        <v>#REF!</v>
      </c>
      <c r="CI23" s="10" t="e">
        <f>#REF!+#REF!+#REF!+#REF!</f>
        <v>#REF!</v>
      </c>
      <c r="CJ23" s="10" t="e">
        <f>#REF!+#REF!+#REF!+#REF!</f>
        <v>#REF!</v>
      </c>
      <c r="CK23" s="10" t="e">
        <f>#REF!+#REF!+#REF!+#REF!</f>
        <v>#REF!</v>
      </c>
      <c r="CL23" s="10">
        <v>818</v>
      </c>
      <c r="CM23" s="10">
        <v>846</v>
      </c>
      <c r="CN23" s="10">
        <v>880</v>
      </c>
      <c r="CO23" s="10">
        <v>835</v>
      </c>
      <c r="CP23" s="10">
        <v>881</v>
      </c>
      <c r="CQ23" s="10">
        <v>750</v>
      </c>
      <c r="CR23" s="10">
        <v>411</v>
      </c>
      <c r="CS23" s="10">
        <v>277</v>
      </c>
      <c r="CT23" s="15" t="s">
        <v>200</v>
      </c>
      <c r="CU23" s="6"/>
      <c r="CV23" s="7" t="s">
        <v>201</v>
      </c>
      <c r="CW23" s="10">
        <v>277</v>
      </c>
      <c r="CX23" s="10">
        <v>411</v>
      </c>
      <c r="CY23" s="10">
        <v>750</v>
      </c>
      <c r="CZ23" s="10">
        <v>881</v>
      </c>
      <c r="DA23" s="10">
        <v>835</v>
      </c>
      <c r="DB23" s="10">
        <v>880</v>
      </c>
      <c r="DC23" s="10">
        <v>846</v>
      </c>
      <c r="DD23" s="10">
        <v>818</v>
      </c>
      <c r="DE23" s="10" t="e">
        <f t="shared" si="2"/>
        <v>#REF!</v>
      </c>
      <c r="DF23" s="10" t="e">
        <f t="shared" si="3"/>
        <v>#REF!</v>
      </c>
      <c r="DG23" s="10" t="e">
        <f>#REF!+#REF!+#REF!+#REF!</f>
        <v>#REF!</v>
      </c>
      <c r="DH23" s="10" t="e">
        <f>#REF!+#REF!+#REF!+#REF!</f>
        <v>#REF!</v>
      </c>
      <c r="DI23" s="10" t="e">
        <f>#REF!+#REF!+#REF!+#REF!</f>
        <v>#REF!</v>
      </c>
      <c r="DJ23" s="10" t="e">
        <f>#REF!+#REF!+#REF!+#REF!</f>
        <v>#REF!</v>
      </c>
      <c r="DK23" s="8"/>
      <c r="DL23" s="8"/>
      <c r="DM23" s="8"/>
      <c r="DN23" s="6">
        <v>19</v>
      </c>
      <c r="DO23" s="6">
        <v>87</v>
      </c>
      <c r="DP23" s="6">
        <v>105</v>
      </c>
      <c r="DQ23" s="6">
        <v>69</v>
      </c>
      <c r="DR23" s="6">
        <v>181</v>
      </c>
      <c r="DS23" s="6">
        <v>181</v>
      </c>
      <c r="DT23" s="6">
        <v>176</v>
      </c>
      <c r="DU23" s="6">
        <v>818</v>
      </c>
      <c r="DV23" s="10" t="s">
        <v>200</v>
      </c>
      <c r="DW23" s="6"/>
      <c r="DX23" s="7" t="s">
        <v>201</v>
      </c>
      <c r="DY23" s="6">
        <v>818</v>
      </c>
      <c r="DZ23" s="6">
        <v>176</v>
      </c>
      <c r="EA23" s="6">
        <v>181</v>
      </c>
      <c r="EB23" s="6">
        <v>181</v>
      </c>
      <c r="EC23" s="6">
        <v>69</v>
      </c>
      <c r="ED23" s="6">
        <v>105</v>
      </c>
      <c r="EE23" s="41">
        <v>87</v>
      </c>
      <c r="EF23" s="41">
        <v>19</v>
      </c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</row>
    <row r="24" spans="1:200">
      <c r="A24" s="43" t="s">
        <v>64</v>
      </c>
      <c r="B24" s="44">
        <v>5185</v>
      </c>
      <c r="C24" s="44">
        <v>1285</v>
      </c>
      <c r="D24" s="44">
        <v>2144</v>
      </c>
      <c r="E24" s="44">
        <v>650</v>
      </c>
      <c r="F24" s="46">
        <v>13154</v>
      </c>
      <c r="G24" s="46">
        <v>17233</v>
      </c>
      <c r="H24" s="47">
        <v>22418</v>
      </c>
      <c r="I24" s="56" t="s">
        <v>39</v>
      </c>
      <c r="J24" s="6"/>
      <c r="K24" s="6">
        <v>483</v>
      </c>
      <c r="L24" s="6">
        <v>450</v>
      </c>
      <c r="M24" s="6">
        <v>2790</v>
      </c>
      <c r="N24" s="6">
        <v>10192</v>
      </c>
      <c r="O24" s="6">
        <v>13915</v>
      </c>
      <c r="P24" s="10" t="s">
        <v>27</v>
      </c>
      <c r="Q24" s="6"/>
      <c r="R24" s="7" t="s">
        <v>31</v>
      </c>
      <c r="S24" s="6">
        <v>13915</v>
      </c>
      <c r="T24" s="6">
        <v>10192</v>
      </c>
      <c r="U24" s="6">
        <v>2790</v>
      </c>
      <c r="V24" s="6">
        <v>450</v>
      </c>
      <c r="W24" s="6">
        <v>483</v>
      </c>
      <c r="X24" s="6"/>
      <c r="Y24" s="40"/>
      <c r="Z24" s="9">
        <v>2375</v>
      </c>
      <c r="AA24" s="9">
        <v>2401</v>
      </c>
      <c r="AB24" s="54">
        <v>2372</v>
      </c>
      <c r="AC24" s="6">
        <v>1502</v>
      </c>
      <c r="AD24" s="6">
        <v>1360</v>
      </c>
      <c r="AE24" s="6">
        <v>1334</v>
      </c>
      <c r="AF24" s="6">
        <v>1302</v>
      </c>
      <c r="AG24" s="6">
        <f t="shared" si="10"/>
        <v>1225</v>
      </c>
      <c r="AH24" s="6">
        <v>1160</v>
      </c>
      <c r="AI24" s="6">
        <v>1033</v>
      </c>
      <c r="AJ24" s="6">
        <v>1118</v>
      </c>
      <c r="AK24" s="6">
        <v>1026</v>
      </c>
      <c r="AL24" s="6">
        <v>1065</v>
      </c>
      <c r="AM24" s="6">
        <v>959</v>
      </c>
      <c r="AN24" s="6">
        <v>863</v>
      </c>
      <c r="AO24" s="6">
        <v>723</v>
      </c>
      <c r="AP24" s="10" t="s">
        <v>165</v>
      </c>
      <c r="AQ24" s="6"/>
      <c r="AR24" s="6"/>
      <c r="AS24" s="6"/>
      <c r="AT24" s="7" t="s">
        <v>166</v>
      </c>
      <c r="AU24" s="6">
        <v>723</v>
      </c>
      <c r="AV24" s="6">
        <v>863</v>
      </c>
      <c r="AW24" s="6">
        <v>959</v>
      </c>
      <c r="AX24" s="6">
        <v>1065</v>
      </c>
      <c r="AY24" s="6">
        <v>1026</v>
      </c>
      <c r="AZ24" s="6">
        <v>1118</v>
      </c>
      <c r="BA24" s="6">
        <v>1033</v>
      </c>
      <c r="BB24" s="6">
        <v>1160</v>
      </c>
      <c r="BC24" s="6">
        <v>1225</v>
      </c>
      <c r="BD24" s="10">
        <f t="shared" si="11"/>
        <v>1302</v>
      </c>
      <c r="BE24" s="6">
        <v>1334</v>
      </c>
      <c r="BF24" s="6">
        <v>1360</v>
      </c>
      <c r="BG24" s="6">
        <v>1502</v>
      </c>
      <c r="BH24" s="54">
        <v>2372</v>
      </c>
      <c r="BI24" s="8"/>
      <c r="BJ24" s="49">
        <f>BJ12/BJ$8*100</f>
        <v>52.816901408450704</v>
      </c>
      <c r="BK24" s="51">
        <f t="shared" si="15"/>
        <v>1.7584097859327217</v>
      </c>
      <c r="BL24" s="51">
        <f t="shared" si="15"/>
        <v>0.14285714285714285</v>
      </c>
      <c r="BM24" s="51">
        <f t="shared" si="15"/>
        <v>1.9123997532387416</v>
      </c>
      <c r="BN24" s="51">
        <f t="shared" si="15"/>
        <v>2.4783147459727388</v>
      </c>
      <c r="BO24" s="51">
        <f t="shared" si="15"/>
        <v>4.7356828193832596</v>
      </c>
      <c r="BP24" s="51">
        <f t="shared" si="15"/>
        <v>3.7016420818257725</v>
      </c>
      <c r="BQ24" s="51">
        <f t="shared" si="15"/>
        <v>3.2339202299676608</v>
      </c>
      <c r="BR24" s="35" t="s">
        <v>157</v>
      </c>
      <c r="BS24" s="8"/>
      <c r="BT24" s="11" t="s">
        <v>158</v>
      </c>
      <c r="BU24" s="51">
        <f t="shared" si="16"/>
        <v>3.4710743801652892</v>
      </c>
      <c r="BV24" s="51">
        <f t="shared" si="16"/>
        <v>3.8686334539382132</v>
      </c>
      <c r="BW24" s="51">
        <f t="shared" si="16"/>
        <v>0.77092511013215859</v>
      </c>
      <c r="BX24" s="51">
        <f t="shared" si="16"/>
        <v>2.9244114002478314</v>
      </c>
      <c r="BY24" s="51">
        <f t="shared" si="16"/>
        <v>5.4287476866132014</v>
      </c>
      <c r="BZ24" s="51">
        <f t="shared" si="16"/>
        <v>7.5</v>
      </c>
      <c r="CA24" s="51">
        <f t="shared" si="16"/>
        <v>1.452599388379205</v>
      </c>
      <c r="CB24" s="52" t="s">
        <v>83</v>
      </c>
      <c r="CC24" s="52"/>
      <c r="CD24" s="40"/>
      <c r="CE24" s="50" t="e">
        <f>#REF!+#REF!+#REF!+#REF!</f>
        <v>#REF!</v>
      </c>
      <c r="CF24" s="10" t="e">
        <f>#REF!+#REF!+#REF!+#REF!</f>
        <v>#REF!</v>
      </c>
      <c r="CG24" s="10" t="e">
        <f>#REF!+#REF!+#REF!+#REF!</f>
        <v>#REF!</v>
      </c>
      <c r="CH24" s="10" t="e">
        <f>#REF!+#REF!+#REF!+#REF!</f>
        <v>#REF!</v>
      </c>
      <c r="CI24" s="10" t="e">
        <f>#REF!+#REF!+#REF!+#REF!</f>
        <v>#REF!</v>
      </c>
      <c r="CJ24" s="10" t="e">
        <f>#REF!+#REF!+#REF!+#REF!</f>
        <v>#REF!</v>
      </c>
      <c r="CK24" s="10" t="e">
        <f>#REF!+#REF!+#REF!+#REF!</f>
        <v>#REF!</v>
      </c>
      <c r="CL24" s="10">
        <v>705</v>
      </c>
      <c r="CM24" s="10">
        <v>572</v>
      </c>
      <c r="CN24" s="10">
        <v>507</v>
      </c>
      <c r="CO24" s="10">
        <v>411</v>
      </c>
      <c r="CP24" s="10">
        <v>387</v>
      </c>
      <c r="CQ24" s="10">
        <v>434</v>
      </c>
      <c r="CR24" s="10">
        <v>376</v>
      </c>
      <c r="CS24" s="10">
        <v>539</v>
      </c>
      <c r="CT24" s="15" t="s">
        <v>202</v>
      </c>
      <c r="CU24" s="6"/>
      <c r="CV24" s="7" t="s">
        <v>203</v>
      </c>
      <c r="CW24" s="10">
        <v>539</v>
      </c>
      <c r="CX24" s="10">
        <v>376</v>
      </c>
      <c r="CY24" s="10">
        <v>434</v>
      </c>
      <c r="CZ24" s="10">
        <v>387</v>
      </c>
      <c r="DA24" s="10">
        <v>411</v>
      </c>
      <c r="DB24" s="10">
        <v>507</v>
      </c>
      <c r="DC24" s="10">
        <v>572</v>
      </c>
      <c r="DD24" s="10">
        <v>705</v>
      </c>
      <c r="DE24" s="10" t="e">
        <f t="shared" si="2"/>
        <v>#REF!</v>
      </c>
      <c r="DF24" s="10" t="e">
        <f t="shared" si="3"/>
        <v>#REF!</v>
      </c>
      <c r="DG24" s="10" t="e">
        <f>#REF!+#REF!+#REF!+#REF!</f>
        <v>#REF!</v>
      </c>
      <c r="DH24" s="10" t="e">
        <f>#REF!+#REF!+#REF!+#REF!</f>
        <v>#REF!</v>
      </c>
      <c r="DI24" s="10" t="e">
        <f>#REF!+#REF!+#REF!+#REF!</f>
        <v>#REF!</v>
      </c>
      <c r="DJ24" s="10" t="e">
        <f>#REF!+#REF!+#REF!+#REF!</f>
        <v>#REF!</v>
      </c>
      <c r="DK24" s="8"/>
      <c r="DL24" s="8"/>
      <c r="DM24" s="8"/>
      <c r="DN24" s="6">
        <v>45</v>
      </c>
      <c r="DO24" s="6">
        <v>82</v>
      </c>
      <c r="DP24" s="7" t="s">
        <v>83</v>
      </c>
      <c r="DQ24" s="6">
        <v>73</v>
      </c>
      <c r="DR24" s="6">
        <v>140</v>
      </c>
      <c r="DS24" s="6">
        <v>103</v>
      </c>
      <c r="DT24" s="6">
        <v>262</v>
      </c>
      <c r="DU24" s="6">
        <v>705</v>
      </c>
      <c r="DV24" s="10" t="s">
        <v>202</v>
      </c>
      <c r="DW24" s="6"/>
      <c r="DX24" s="7" t="s">
        <v>203</v>
      </c>
      <c r="DY24" s="6">
        <v>705</v>
      </c>
      <c r="DZ24" s="6">
        <v>262</v>
      </c>
      <c r="EA24" s="6">
        <v>103</v>
      </c>
      <c r="EB24" s="6">
        <v>140</v>
      </c>
      <c r="EC24" s="6">
        <v>73</v>
      </c>
      <c r="ED24" s="7" t="s">
        <v>83</v>
      </c>
      <c r="EE24" s="41">
        <v>82</v>
      </c>
      <c r="EF24" s="41">
        <v>45</v>
      </c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</row>
    <row r="25" spans="1:200">
      <c r="A25" s="57" t="s">
        <v>65</v>
      </c>
      <c r="B25" s="44">
        <v>5866</v>
      </c>
      <c r="C25" s="58">
        <v>1495</v>
      </c>
      <c r="D25" s="58">
        <v>2456</v>
      </c>
      <c r="E25" s="44">
        <v>650</v>
      </c>
      <c r="F25" s="93">
        <v>15138</v>
      </c>
      <c r="G25" s="46">
        <v>19739</v>
      </c>
      <c r="H25" s="47">
        <v>25605</v>
      </c>
      <c r="I25" s="59" t="s">
        <v>38</v>
      </c>
      <c r="J25" s="6"/>
      <c r="K25" s="6">
        <v>508</v>
      </c>
      <c r="L25" s="6">
        <v>404</v>
      </c>
      <c r="M25" s="6">
        <v>2726</v>
      </c>
      <c r="N25" s="6">
        <v>9995</v>
      </c>
      <c r="O25" s="6">
        <v>13633</v>
      </c>
      <c r="P25" s="10" t="s">
        <v>43</v>
      </c>
      <c r="Q25" s="6"/>
      <c r="R25" s="7" t="s">
        <v>60</v>
      </c>
      <c r="S25" s="6">
        <f>O25</f>
        <v>13633</v>
      </c>
      <c r="T25" s="6">
        <f>N25</f>
        <v>9995</v>
      </c>
      <c r="U25" s="6">
        <f>M25</f>
        <v>2726</v>
      </c>
      <c r="V25" s="6">
        <f>L25</f>
        <v>404</v>
      </c>
      <c r="W25" s="6">
        <f>K25</f>
        <v>508</v>
      </c>
      <c r="X25" s="6"/>
      <c r="Y25" s="40"/>
      <c r="Z25" s="9">
        <v>2163</v>
      </c>
      <c r="AA25" s="9">
        <v>2048</v>
      </c>
      <c r="AB25" s="54">
        <v>1717</v>
      </c>
      <c r="AC25" s="6">
        <v>1493</v>
      </c>
      <c r="AD25" s="6">
        <v>1275</v>
      </c>
      <c r="AE25" s="6">
        <v>1138</v>
      </c>
      <c r="AF25" s="6">
        <v>1072</v>
      </c>
      <c r="AG25" s="6">
        <f t="shared" si="10"/>
        <v>1052</v>
      </c>
      <c r="AH25" s="6">
        <v>1101</v>
      </c>
      <c r="AI25" s="6">
        <v>920</v>
      </c>
      <c r="AJ25" s="6">
        <v>875</v>
      </c>
      <c r="AK25" s="6">
        <v>837</v>
      </c>
      <c r="AL25" s="6">
        <v>967</v>
      </c>
      <c r="AM25" s="6">
        <v>634</v>
      </c>
      <c r="AN25" s="6">
        <v>623</v>
      </c>
      <c r="AO25" s="6">
        <v>495</v>
      </c>
      <c r="AP25" s="10" t="s">
        <v>174</v>
      </c>
      <c r="AQ25" s="6"/>
      <c r="AR25" s="6"/>
      <c r="AS25" s="6"/>
      <c r="AT25" s="7" t="s">
        <v>175</v>
      </c>
      <c r="AU25" s="6">
        <v>495</v>
      </c>
      <c r="AV25" s="6">
        <v>623</v>
      </c>
      <c r="AW25" s="6">
        <v>634</v>
      </c>
      <c r="AX25" s="6">
        <v>967</v>
      </c>
      <c r="AY25" s="6">
        <v>837</v>
      </c>
      <c r="AZ25" s="6">
        <v>875</v>
      </c>
      <c r="BA25" s="6">
        <v>920</v>
      </c>
      <c r="BB25" s="6">
        <v>1101</v>
      </c>
      <c r="BC25" s="6">
        <v>1052</v>
      </c>
      <c r="BD25" s="10">
        <f t="shared" si="11"/>
        <v>1072</v>
      </c>
      <c r="BE25" s="6">
        <v>1138</v>
      </c>
      <c r="BF25" s="6">
        <v>1275</v>
      </c>
      <c r="BG25" s="6">
        <v>1493</v>
      </c>
      <c r="BH25" s="54">
        <v>1717</v>
      </c>
      <c r="BI25" s="8"/>
      <c r="BJ25" s="49" t="s">
        <v>197</v>
      </c>
      <c r="BK25" s="51">
        <f t="shared" si="15"/>
        <v>1.452599388379205</v>
      </c>
      <c r="BL25" s="51">
        <f t="shared" si="15"/>
        <v>7.5</v>
      </c>
      <c r="BM25" s="51">
        <f t="shared" si="15"/>
        <v>5.4287476866132014</v>
      </c>
      <c r="BN25" s="51">
        <f t="shared" si="15"/>
        <v>2.9244114002478314</v>
      </c>
      <c r="BO25" s="51">
        <f t="shared" si="15"/>
        <v>0.77092511013215859</v>
      </c>
      <c r="BP25" s="51">
        <f t="shared" si="15"/>
        <v>3.8686334539382132</v>
      </c>
      <c r="BQ25" s="51">
        <f t="shared" si="15"/>
        <v>3.4710743801652892</v>
      </c>
      <c r="BR25" s="35" t="s">
        <v>167</v>
      </c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40"/>
      <c r="CE25" s="50" t="e">
        <f>#REF!+#REF!+#REF!+#REF!</f>
        <v>#REF!</v>
      </c>
      <c r="CF25" s="10" t="e">
        <f>#REF!+#REF!+#REF!+#REF!</f>
        <v>#REF!</v>
      </c>
      <c r="CG25" s="10" t="e">
        <f>#REF!+#REF!+#REF!+#REF!</f>
        <v>#REF!</v>
      </c>
      <c r="CH25" s="10" t="e">
        <f>#REF!+#REF!+#REF!+#REF!</f>
        <v>#REF!</v>
      </c>
      <c r="CI25" s="10" t="e">
        <f>#REF!+#REF!+#REF!+#REF!</f>
        <v>#REF!</v>
      </c>
      <c r="CJ25" s="10" t="e">
        <f>#REF!+#REF!+#REF!+#REF!</f>
        <v>#REF!</v>
      </c>
      <c r="CK25" s="10" t="e">
        <f>#REF!+#REF!+#REF!+#REF!</f>
        <v>#REF!</v>
      </c>
      <c r="CL25" s="10">
        <v>733</v>
      </c>
      <c r="CM25" s="10">
        <v>805</v>
      </c>
      <c r="CN25" s="10">
        <v>767</v>
      </c>
      <c r="CO25" s="10">
        <v>660</v>
      </c>
      <c r="CP25" s="10">
        <v>675</v>
      </c>
      <c r="CQ25" s="10">
        <v>632</v>
      </c>
      <c r="CR25" s="10">
        <v>555</v>
      </c>
      <c r="CS25" s="10">
        <v>489</v>
      </c>
      <c r="CT25" s="15" t="s">
        <v>204</v>
      </c>
      <c r="CU25" s="6"/>
      <c r="CV25" s="7" t="s">
        <v>205</v>
      </c>
      <c r="CW25" s="10">
        <v>489</v>
      </c>
      <c r="CX25" s="10">
        <v>555</v>
      </c>
      <c r="CY25" s="10">
        <v>632</v>
      </c>
      <c r="CZ25" s="10">
        <v>675</v>
      </c>
      <c r="DA25" s="10">
        <v>660</v>
      </c>
      <c r="DB25" s="10">
        <v>767</v>
      </c>
      <c r="DC25" s="10">
        <v>805</v>
      </c>
      <c r="DD25" s="10">
        <v>733</v>
      </c>
      <c r="DE25" s="10" t="e">
        <f t="shared" si="2"/>
        <v>#REF!</v>
      </c>
      <c r="DF25" s="10" t="e">
        <f t="shared" si="3"/>
        <v>#REF!</v>
      </c>
      <c r="DG25" s="10" t="e">
        <f>#REF!+#REF!+#REF!+#REF!</f>
        <v>#REF!</v>
      </c>
      <c r="DH25" s="10" t="e">
        <f>#REF!+#REF!+#REF!+#REF!</f>
        <v>#REF!</v>
      </c>
      <c r="DI25" s="10" t="e">
        <f>#REF!+#REF!+#REF!+#REF!</f>
        <v>#REF!</v>
      </c>
      <c r="DJ25" s="10" t="e">
        <f>#REF!+#REF!+#REF!+#REF!</f>
        <v>#REF!</v>
      </c>
      <c r="DK25" s="8"/>
      <c r="DL25" s="8"/>
      <c r="DM25" s="8"/>
      <c r="DN25" s="6">
        <v>76</v>
      </c>
      <c r="DO25" s="6">
        <v>81</v>
      </c>
      <c r="DP25" s="6">
        <v>39</v>
      </c>
      <c r="DQ25" s="6">
        <v>65</v>
      </c>
      <c r="DR25" s="6">
        <v>196</v>
      </c>
      <c r="DS25" s="6">
        <v>39</v>
      </c>
      <c r="DT25" s="6">
        <v>237</v>
      </c>
      <c r="DU25" s="6">
        <v>733</v>
      </c>
      <c r="DV25" s="10" t="s">
        <v>204</v>
      </c>
      <c r="DW25" s="6"/>
      <c r="DX25" s="7" t="s">
        <v>205</v>
      </c>
      <c r="DY25" s="6">
        <v>733</v>
      </c>
      <c r="DZ25" s="6">
        <v>237</v>
      </c>
      <c r="EA25" s="6">
        <v>39</v>
      </c>
      <c r="EB25" s="6">
        <v>196</v>
      </c>
      <c r="EC25" s="6">
        <v>65</v>
      </c>
      <c r="ED25" s="6">
        <v>39</v>
      </c>
      <c r="EE25" s="41">
        <v>81</v>
      </c>
      <c r="EF25" s="41">
        <v>76</v>
      </c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</row>
    <row r="26" spans="1:200">
      <c r="A26" s="60" t="s">
        <v>206</v>
      </c>
      <c r="B26" s="44">
        <v>6628</v>
      </c>
      <c r="C26" s="61">
        <v>1877</v>
      </c>
      <c r="D26" s="61">
        <v>2884</v>
      </c>
      <c r="E26" s="61">
        <v>1048</v>
      </c>
      <c r="F26" s="93">
        <v>16478</v>
      </c>
      <c r="G26" s="46">
        <v>22287</v>
      </c>
      <c r="H26" s="47">
        <v>28915</v>
      </c>
      <c r="I26" s="62" t="s">
        <v>37</v>
      </c>
      <c r="J26" s="6"/>
      <c r="K26" s="6">
        <v>574</v>
      </c>
      <c r="L26" s="6">
        <v>510</v>
      </c>
      <c r="M26" s="6">
        <v>3068</v>
      </c>
      <c r="N26" s="6">
        <v>10506</v>
      </c>
      <c r="O26" s="6">
        <v>14658</v>
      </c>
      <c r="P26" s="7" t="s">
        <v>42</v>
      </c>
      <c r="Q26" s="6"/>
      <c r="R26" s="7" t="s">
        <v>61</v>
      </c>
      <c r="S26" s="6">
        <f>O26</f>
        <v>14658</v>
      </c>
      <c r="T26" s="6">
        <f>N26</f>
        <v>10506</v>
      </c>
      <c r="U26" s="6">
        <f>M26</f>
        <v>3068</v>
      </c>
      <c r="V26" s="6">
        <f>L26</f>
        <v>510</v>
      </c>
      <c r="W26" s="6">
        <f>K26</f>
        <v>574</v>
      </c>
      <c r="X26" s="6"/>
      <c r="Y26" s="40"/>
      <c r="Z26" s="63" t="s">
        <v>83</v>
      </c>
      <c r="AA26" s="63" t="s">
        <v>83</v>
      </c>
      <c r="AB26" s="63" t="s">
        <v>83</v>
      </c>
      <c r="AC26" s="10" t="s">
        <v>83</v>
      </c>
      <c r="AD26" s="10" t="s">
        <v>83</v>
      </c>
      <c r="AE26" s="10" t="s">
        <v>83</v>
      </c>
      <c r="AF26" s="10" t="s">
        <v>83</v>
      </c>
      <c r="AG26" s="10" t="s">
        <v>83</v>
      </c>
      <c r="AH26" s="10" t="s">
        <v>83</v>
      </c>
      <c r="AI26" s="10" t="s">
        <v>83</v>
      </c>
      <c r="AJ26" s="10" t="s">
        <v>83</v>
      </c>
      <c r="AK26" s="10" t="s">
        <v>83</v>
      </c>
      <c r="AL26" s="10" t="s">
        <v>83</v>
      </c>
      <c r="AM26" s="10" t="s">
        <v>83</v>
      </c>
      <c r="AN26" s="10" t="s">
        <v>83</v>
      </c>
      <c r="AO26" s="10" t="s">
        <v>83</v>
      </c>
      <c r="AP26" s="10" t="s">
        <v>178</v>
      </c>
      <c r="AQ26" s="6"/>
      <c r="AR26" s="6"/>
      <c r="AS26" s="6"/>
      <c r="AT26" s="7" t="s">
        <v>179</v>
      </c>
      <c r="AU26" s="7" t="s">
        <v>83</v>
      </c>
      <c r="AV26" s="7" t="s">
        <v>83</v>
      </c>
      <c r="AW26" s="7" t="s">
        <v>83</v>
      </c>
      <c r="AX26" s="7" t="s">
        <v>83</v>
      </c>
      <c r="AY26" s="7" t="s">
        <v>83</v>
      </c>
      <c r="AZ26" s="7" t="s">
        <v>83</v>
      </c>
      <c r="BA26" s="7" t="s">
        <v>83</v>
      </c>
      <c r="BB26" s="7" t="s">
        <v>83</v>
      </c>
      <c r="BC26" s="7" t="s">
        <v>83</v>
      </c>
      <c r="BD26" s="10" t="str">
        <f t="shared" si="11"/>
        <v>-</v>
      </c>
      <c r="BE26" s="7" t="s">
        <v>83</v>
      </c>
      <c r="BF26" s="7" t="s">
        <v>83</v>
      </c>
      <c r="BG26" s="7" t="s">
        <v>83</v>
      </c>
      <c r="BH26" s="63" t="s">
        <v>83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11" t="s">
        <v>207</v>
      </c>
      <c r="BU26" s="8"/>
      <c r="BV26" s="8"/>
      <c r="BW26" s="8"/>
      <c r="BX26" s="8"/>
      <c r="BY26" s="8"/>
      <c r="BZ26" s="8"/>
      <c r="CA26" s="8"/>
      <c r="CB26" s="8"/>
      <c r="CC26" s="8"/>
      <c r="CD26" s="40"/>
      <c r="CE26" s="50" t="e">
        <f>#REF!+#REF!+#REF!+#REF!</f>
        <v>#REF!</v>
      </c>
      <c r="CF26" s="10" t="e">
        <f>#REF!+#REF!+#REF!+#REF!</f>
        <v>#REF!</v>
      </c>
      <c r="CG26" s="10" t="e">
        <f>#REF!+#REF!+#REF!+#REF!</f>
        <v>#REF!</v>
      </c>
      <c r="CH26" s="10" t="e">
        <f>#REF!+#REF!+#REF!+#REF!</f>
        <v>#REF!</v>
      </c>
      <c r="CI26" s="10" t="e">
        <f>#REF!+#REF!+#REF!+#REF!</f>
        <v>#REF!</v>
      </c>
      <c r="CJ26" s="10" t="e">
        <f>#REF!+#REF!+#REF!+#REF!</f>
        <v>#REF!</v>
      </c>
      <c r="CK26" s="10" t="e">
        <f>#REF!+#REF!+#REF!+#REF!</f>
        <v>#REF!</v>
      </c>
      <c r="CL26" s="10">
        <v>306</v>
      </c>
      <c r="CM26" s="10">
        <v>290</v>
      </c>
      <c r="CN26" s="10">
        <v>233</v>
      </c>
      <c r="CO26" s="10">
        <v>310</v>
      </c>
      <c r="CP26" s="10">
        <v>327</v>
      </c>
      <c r="CQ26" s="10">
        <v>399</v>
      </c>
      <c r="CR26" s="10">
        <v>231</v>
      </c>
      <c r="CS26" s="10">
        <v>262</v>
      </c>
      <c r="CT26" s="15" t="s">
        <v>208</v>
      </c>
      <c r="CU26" s="6"/>
      <c r="CV26" s="7" t="s">
        <v>209</v>
      </c>
      <c r="CW26" s="10">
        <v>262</v>
      </c>
      <c r="CX26" s="10">
        <v>231</v>
      </c>
      <c r="CY26" s="10">
        <v>399</v>
      </c>
      <c r="CZ26" s="10">
        <v>327</v>
      </c>
      <c r="DA26" s="10">
        <v>310</v>
      </c>
      <c r="DB26" s="10">
        <v>233</v>
      </c>
      <c r="DC26" s="10">
        <v>290</v>
      </c>
      <c r="DD26" s="10">
        <v>3006</v>
      </c>
      <c r="DE26" s="10" t="e">
        <f t="shared" si="2"/>
        <v>#REF!</v>
      </c>
      <c r="DF26" s="10" t="e">
        <f t="shared" si="3"/>
        <v>#REF!</v>
      </c>
      <c r="DG26" s="10" t="e">
        <f>#REF!+#REF!+#REF!+#REF!</f>
        <v>#REF!</v>
      </c>
      <c r="DH26" s="10" t="e">
        <f>#REF!+#REF!+#REF!+#REF!</f>
        <v>#REF!</v>
      </c>
      <c r="DI26" s="10" t="e">
        <f>#REF!+#REF!+#REF!+#REF!</f>
        <v>#REF!</v>
      </c>
      <c r="DJ26" s="10" t="e">
        <f>#REF!+#REF!+#REF!+#REF!</f>
        <v>#REF!</v>
      </c>
      <c r="DK26" s="8"/>
      <c r="DL26" s="8"/>
      <c r="DM26" s="8"/>
      <c r="DN26" s="7" t="s">
        <v>83</v>
      </c>
      <c r="DO26" s="7" t="s">
        <v>83</v>
      </c>
      <c r="DP26" s="7" t="s">
        <v>83</v>
      </c>
      <c r="DQ26" s="7" t="s">
        <v>83</v>
      </c>
      <c r="DR26" s="7" t="s">
        <v>83</v>
      </c>
      <c r="DS26" s="7" t="s">
        <v>83</v>
      </c>
      <c r="DT26" s="6">
        <v>306</v>
      </c>
      <c r="DU26" s="6">
        <v>306</v>
      </c>
      <c r="DV26" s="10" t="s">
        <v>208</v>
      </c>
      <c r="DW26" s="6"/>
      <c r="DX26" s="7" t="s">
        <v>209</v>
      </c>
      <c r="DY26" s="6">
        <v>306</v>
      </c>
      <c r="DZ26" s="6">
        <v>306</v>
      </c>
      <c r="EA26" s="7" t="s">
        <v>83</v>
      </c>
      <c r="EB26" s="7" t="s">
        <v>83</v>
      </c>
      <c r="EC26" s="7" t="s">
        <v>83</v>
      </c>
      <c r="ED26" s="7" t="s">
        <v>83</v>
      </c>
      <c r="EE26" s="11" t="s">
        <v>83</v>
      </c>
      <c r="EF26" s="11" t="s">
        <v>83</v>
      </c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</row>
    <row r="27" spans="1:200">
      <c r="A27" s="60" t="s">
        <v>210</v>
      </c>
      <c r="B27" s="44">
        <v>7572</v>
      </c>
      <c r="C27" s="44">
        <v>3262</v>
      </c>
      <c r="D27" s="61">
        <v>3701</v>
      </c>
      <c r="E27" s="44">
        <v>1129</v>
      </c>
      <c r="F27" s="93">
        <v>16235</v>
      </c>
      <c r="G27" s="46">
        <v>24327</v>
      </c>
      <c r="H27" s="47">
        <v>31899</v>
      </c>
      <c r="I27" s="64" t="s">
        <v>36</v>
      </c>
      <c r="J27" s="8"/>
      <c r="K27" s="6">
        <v>720</v>
      </c>
      <c r="L27" s="6">
        <v>556</v>
      </c>
      <c r="M27" s="6">
        <v>3153</v>
      </c>
      <c r="N27" s="6">
        <v>11144</v>
      </c>
      <c r="O27" s="6">
        <f>SUM(K27:N27)</f>
        <v>15573</v>
      </c>
      <c r="P27" s="7" t="s">
        <v>41</v>
      </c>
      <c r="Q27" s="6"/>
      <c r="R27" s="7" t="s">
        <v>62</v>
      </c>
      <c r="S27" s="6">
        <f>O27</f>
        <v>15573</v>
      </c>
      <c r="T27" s="6">
        <f>N27</f>
        <v>11144</v>
      </c>
      <c r="U27" s="6">
        <f>M27</f>
        <v>3153</v>
      </c>
      <c r="V27" s="6">
        <f>L27</f>
        <v>556</v>
      </c>
      <c r="W27" s="6">
        <f>K27</f>
        <v>720</v>
      </c>
      <c r="X27" s="6"/>
      <c r="Y27" s="40"/>
      <c r="Z27" s="9"/>
      <c r="AA27" s="9"/>
      <c r="AB27" s="54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10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10"/>
      <c r="BE27" s="6"/>
      <c r="BF27" s="6"/>
      <c r="BG27" s="6"/>
      <c r="BH27" s="54"/>
      <c r="BI27" s="8"/>
      <c r="BJ27" s="12"/>
      <c r="BK27" s="8"/>
      <c r="BL27" s="11" t="s">
        <v>211</v>
      </c>
      <c r="BM27" s="8"/>
      <c r="BN27" s="8"/>
      <c r="BO27" s="8"/>
      <c r="BP27" s="8"/>
      <c r="BQ27" s="8"/>
      <c r="BR27" s="8"/>
      <c r="BS27" s="8"/>
      <c r="BT27" s="11" t="s">
        <v>212</v>
      </c>
      <c r="BU27" s="8"/>
      <c r="BV27" s="8"/>
      <c r="BW27" s="8"/>
      <c r="BX27" s="8"/>
      <c r="BY27" s="8"/>
      <c r="BZ27" s="8"/>
      <c r="CA27" s="8"/>
      <c r="CB27" s="8"/>
      <c r="CC27" s="8"/>
      <c r="CD27" s="40"/>
      <c r="CE27" s="50" t="e">
        <f>#REF!+#REF!+#REF!+#REF!</f>
        <v>#REF!</v>
      </c>
      <c r="CF27" s="10" t="e">
        <f>#REF!+#REF!+#REF!+#REF!</f>
        <v>#REF!</v>
      </c>
      <c r="CG27" s="10" t="e">
        <f>#REF!+#REF!+#REF!+#REF!</f>
        <v>#REF!</v>
      </c>
      <c r="CH27" s="10" t="e">
        <f>#REF!+#REF!+#REF!+#REF!</f>
        <v>#REF!</v>
      </c>
      <c r="CI27" s="10" t="e">
        <f>#REF!+#REF!+#REF!+#REF!</f>
        <v>#REF!</v>
      </c>
      <c r="CJ27" s="10" t="e">
        <f>#REF!+#REF!+#REF!+#REF!</f>
        <v>#REF!</v>
      </c>
      <c r="CK27" s="10" t="e">
        <f>#REF!+#REF!+#REF!+#REF!</f>
        <v>#REF!</v>
      </c>
      <c r="CL27" s="10">
        <v>2039</v>
      </c>
      <c r="CM27" s="10">
        <v>1935</v>
      </c>
      <c r="CN27" s="10">
        <v>1826</v>
      </c>
      <c r="CO27" s="10">
        <v>1623</v>
      </c>
      <c r="CP27" s="10">
        <v>1628</v>
      </c>
      <c r="CQ27" s="10">
        <v>1485</v>
      </c>
      <c r="CR27" s="10">
        <v>1489</v>
      </c>
      <c r="CS27" s="10">
        <v>1512</v>
      </c>
      <c r="CT27" s="15" t="s">
        <v>213</v>
      </c>
      <c r="CU27" s="6"/>
      <c r="CV27" s="7" t="s">
        <v>214</v>
      </c>
      <c r="CW27" s="10">
        <v>1512</v>
      </c>
      <c r="CX27" s="10">
        <v>1489</v>
      </c>
      <c r="CY27" s="10">
        <v>1485</v>
      </c>
      <c r="CZ27" s="10">
        <v>1628</v>
      </c>
      <c r="DA27" s="10">
        <v>1623</v>
      </c>
      <c r="DB27" s="10">
        <v>1826</v>
      </c>
      <c r="DC27" s="10">
        <v>1935</v>
      </c>
      <c r="DD27" s="10">
        <v>2039</v>
      </c>
      <c r="DE27" s="10" t="e">
        <f t="shared" si="2"/>
        <v>#REF!</v>
      </c>
      <c r="DF27" s="10" t="e">
        <f t="shared" si="3"/>
        <v>#REF!</v>
      </c>
      <c r="DG27" s="10" t="e">
        <f>#REF!+#REF!+#REF!+#REF!</f>
        <v>#REF!</v>
      </c>
      <c r="DH27" s="10" t="e">
        <f>#REF!+#REF!+#REF!+#REF!</f>
        <v>#REF!</v>
      </c>
      <c r="DI27" s="10" t="e">
        <f>#REF!+#REF!+#REF!+#REF!</f>
        <v>#REF!</v>
      </c>
      <c r="DJ27" s="10" t="e">
        <f>#REF!+#REF!+#REF!+#REF!</f>
        <v>#REF!</v>
      </c>
      <c r="DK27" s="8"/>
      <c r="DL27" s="8"/>
      <c r="DM27" s="8"/>
      <c r="DN27" s="7" t="s">
        <v>83</v>
      </c>
      <c r="DO27" s="6">
        <v>437</v>
      </c>
      <c r="DP27" s="7" t="s">
        <v>83</v>
      </c>
      <c r="DQ27" s="7" t="s">
        <v>83</v>
      </c>
      <c r="DR27" s="6">
        <v>368</v>
      </c>
      <c r="DS27" s="6">
        <v>1234</v>
      </c>
      <c r="DT27" s="7" t="s">
        <v>83</v>
      </c>
      <c r="DU27" s="6">
        <v>2039</v>
      </c>
      <c r="DV27" s="10" t="s">
        <v>213</v>
      </c>
      <c r="DW27" s="6"/>
      <c r="DX27" s="7" t="s">
        <v>214</v>
      </c>
      <c r="DY27" s="6">
        <v>2039</v>
      </c>
      <c r="DZ27" s="7" t="s">
        <v>83</v>
      </c>
      <c r="EA27" s="6">
        <v>1234</v>
      </c>
      <c r="EB27" s="6">
        <v>368</v>
      </c>
      <c r="EC27" s="7" t="s">
        <v>83</v>
      </c>
      <c r="ED27" s="7" t="s">
        <v>83</v>
      </c>
      <c r="EE27" s="41">
        <v>437</v>
      </c>
      <c r="EF27" s="11" t="s">
        <v>83</v>
      </c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</row>
    <row r="28" spans="1:200">
      <c r="A28" s="60" t="s">
        <v>215</v>
      </c>
      <c r="B28" s="44">
        <v>8861</v>
      </c>
      <c r="C28" s="44">
        <v>4406</v>
      </c>
      <c r="D28" s="61">
        <v>3519</v>
      </c>
      <c r="E28" s="44">
        <v>1234</v>
      </c>
      <c r="F28" s="93">
        <v>16094</v>
      </c>
      <c r="G28" s="46">
        <v>25253</v>
      </c>
      <c r="H28" s="47">
        <v>34114</v>
      </c>
      <c r="I28" s="64" t="s">
        <v>216</v>
      </c>
      <c r="J28" s="8"/>
      <c r="K28" s="6"/>
      <c r="L28" s="6"/>
      <c r="M28" s="6"/>
      <c r="N28" s="6"/>
      <c r="O28" s="6"/>
      <c r="P28" s="7"/>
      <c r="Q28" s="6"/>
      <c r="R28" s="7"/>
      <c r="S28" s="6"/>
      <c r="T28" s="6"/>
      <c r="U28" s="6"/>
      <c r="V28" s="6"/>
      <c r="W28" s="6"/>
      <c r="X28" s="6"/>
      <c r="Y28" s="40"/>
      <c r="Z28" s="9"/>
      <c r="AA28" s="9"/>
      <c r="AB28" s="54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0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0"/>
      <c r="BE28" s="6"/>
      <c r="BF28" s="6"/>
      <c r="BG28" s="6"/>
      <c r="BH28" s="54"/>
      <c r="BI28" s="8"/>
      <c r="BJ28" s="12"/>
      <c r="BK28" s="8"/>
      <c r="BL28" s="11"/>
      <c r="BM28" s="8"/>
      <c r="BN28" s="8"/>
      <c r="BO28" s="8"/>
      <c r="BP28" s="8"/>
      <c r="BQ28" s="8"/>
      <c r="BR28" s="8"/>
      <c r="BS28" s="8"/>
      <c r="BT28" s="11"/>
      <c r="BU28" s="8"/>
      <c r="BV28" s="8"/>
      <c r="BW28" s="8"/>
      <c r="BX28" s="8"/>
      <c r="BY28" s="8"/>
      <c r="BZ28" s="8"/>
      <c r="CA28" s="8"/>
      <c r="CB28" s="8"/>
      <c r="CC28" s="8"/>
      <c r="CD28" s="40"/>
      <c r="CE28" s="5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5"/>
      <c r="CU28" s="6"/>
      <c r="CV28" s="7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8"/>
      <c r="DL28" s="8"/>
      <c r="DM28" s="8"/>
      <c r="DN28" s="7"/>
      <c r="DO28" s="6"/>
      <c r="DP28" s="7"/>
      <c r="DQ28" s="7"/>
      <c r="DR28" s="6"/>
      <c r="DS28" s="6"/>
      <c r="DT28" s="7"/>
      <c r="DU28" s="6"/>
      <c r="DV28" s="10"/>
      <c r="DW28" s="6"/>
      <c r="DX28" s="7"/>
      <c r="DY28" s="6"/>
      <c r="DZ28" s="7"/>
      <c r="EA28" s="6"/>
      <c r="EB28" s="6"/>
      <c r="EC28" s="7"/>
      <c r="ED28" s="7"/>
      <c r="EE28" s="41"/>
      <c r="EF28" s="11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</row>
    <row r="29" spans="1:200">
      <c r="A29" s="60" t="s">
        <v>217</v>
      </c>
      <c r="B29" s="44">
        <v>9530</v>
      </c>
      <c r="C29" s="44">
        <v>6242</v>
      </c>
      <c r="D29" s="61">
        <v>4368</v>
      </c>
      <c r="E29" s="44">
        <v>1407</v>
      </c>
      <c r="F29" s="93">
        <v>17298</v>
      </c>
      <c r="G29" s="46">
        <v>29315</v>
      </c>
      <c r="H29" s="47">
        <v>38845</v>
      </c>
      <c r="I29" s="64" t="s">
        <v>218</v>
      </c>
      <c r="J29" s="8"/>
      <c r="K29" s="6"/>
      <c r="L29" s="6"/>
      <c r="M29" s="6"/>
      <c r="N29" s="6"/>
      <c r="O29" s="6"/>
      <c r="P29" s="7"/>
      <c r="Q29" s="6"/>
      <c r="R29" s="7"/>
      <c r="S29" s="6"/>
      <c r="T29" s="6"/>
      <c r="U29" s="6"/>
      <c r="V29" s="6"/>
      <c r="W29" s="6"/>
      <c r="X29" s="6"/>
      <c r="Y29" s="40"/>
      <c r="Z29" s="9"/>
      <c r="AA29" s="9"/>
      <c r="AB29" s="54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10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10"/>
      <c r="BE29" s="6"/>
      <c r="BF29" s="6"/>
      <c r="BG29" s="6"/>
      <c r="BH29" s="54"/>
      <c r="BI29" s="8"/>
      <c r="BJ29" s="12"/>
      <c r="BK29" s="8"/>
      <c r="BL29" s="11"/>
      <c r="BM29" s="8"/>
      <c r="BN29" s="8"/>
      <c r="BO29" s="8"/>
      <c r="BP29" s="8"/>
      <c r="BQ29" s="8"/>
      <c r="BR29" s="8"/>
      <c r="BS29" s="8"/>
      <c r="BT29" s="11"/>
      <c r="BU29" s="8"/>
      <c r="BV29" s="8"/>
      <c r="BW29" s="8"/>
      <c r="BX29" s="8"/>
      <c r="BY29" s="8"/>
      <c r="BZ29" s="8"/>
      <c r="CA29" s="8"/>
      <c r="CB29" s="8"/>
      <c r="CC29" s="8"/>
      <c r="CD29" s="40"/>
      <c r="CE29" s="5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5"/>
      <c r="CU29" s="6"/>
      <c r="CV29" s="7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8"/>
      <c r="DL29" s="8"/>
      <c r="DM29" s="8"/>
      <c r="DN29" s="7"/>
      <c r="DO29" s="6"/>
      <c r="DP29" s="7"/>
      <c r="DQ29" s="7"/>
      <c r="DR29" s="6"/>
      <c r="DS29" s="6"/>
      <c r="DT29" s="7"/>
      <c r="DU29" s="6"/>
      <c r="DV29" s="10"/>
      <c r="DW29" s="6"/>
      <c r="DX29" s="7"/>
      <c r="DY29" s="6"/>
      <c r="DZ29" s="7"/>
      <c r="EA29" s="6"/>
      <c r="EB29" s="6"/>
      <c r="EC29" s="7"/>
      <c r="ED29" s="7"/>
      <c r="EE29" s="41"/>
      <c r="EF29" s="11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</row>
    <row r="30" spans="1:200" s="25" customFormat="1" ht="15.75">
      <c r="A30" s="68" t="s">
        <v>219</v>
      </c>
      <c r="B30" s="65">
        <v>9545</v>
      </c>
      <c r="C30" s="65">
        <v>6843</v>
      </c>
      <c r="D30" s="66">
        <v>4697</v>
      </c>
      <c r="E30" s="65">
        <v>1775</v>
      </c>
      <c r="F30" s="94">
        <v>17268</v>
      </c>
      <c r="G30" s="70">
        <v>30583</v>
      </c>
      <c r="H30" s="71">
        <v>40128</v>
      </c>
      <c r="I30" s="72" t="s">
        <v>220</v>
      </c>
      <c r="J30" s="69"/>
      <c r="K30" s="24">
        <v>820</v>
      </c>
      <c r="L30" s="24">
        <v>543</v>
      </c>
      <c r="M30" s="24">
        <v>3181</v>
      </c>
      <c r="N30" s="24">
        <v>11595</v>
      </c>
      <c r="O30" s="24">
        <f>SUM(K30:N30)</f>
        <v>16139</v>
      </c>
      <c r="P30" s="42" t="s">
        <v>40</v>
      </c>
      <c r="Q30" s="24"/>
      <c r="R30" s="42" t="s">
        <v>63</v>
      </c>
      <c r="S30" s="24">
        <f>O30</f>
        <v>16139</v>
      </c>
      <c r="T30" s="24">
        <f>N30</f>
        <v>11595</v>
      </c>
      <c r="U30" s="24">
        <f>M30</f>
        <v>3181</v>
      </c>
      <c r="V30" s="24">
        <f>L30</f>
        <v>543</v>
      </c>
      <c r="W30" s="24">
        <f>K30</f>
        <v>820</v>
      </c>
      <c r="X30" s="24"/>
      <c r="Y30" s="24"/>
      <c r="Z30" s="55"/>
      <c r="AA30" s="55"/>
      <c r="AB30" s="73"/>
      <c r="AC30" s="24"/>
      <c r="AD30" s="24"/>
      <c r="AE30" s="24"/>
      <c r="AF30" s="24"/>
      <c r="AG30" s="24"/>
      <c r="AH30" s="24"/>
      <c r="AI30" s="24"/>
      <c r="AJ30" s="74" t="s">
        <v>148</v>
      </c>
      <c r="AK30" s="24"/>
      <c r="AL30" s="69"/>
      <c r="AM30" s="24"/>
      <c r="AN30" s="24"/>
      <c r="AO30" s="24"/>
      <c r="AP30" s="27"/>
      <c r="AQ30" s="24"/>
      <c r="AR30" s="24"/>
      <c r="AS30" s="24"/>
      <c r="AT30" s="24"/>
      <c r="AU30" s="24"/>
      <c r="AV30" s="24"/>
      <c r="AW30" s="69"/>
      <c r="AX30" s="24"/>
      <c r="AY30" s="42" t="s">
        <v>139</v>
      </c>
      <c r="AZ30" s="24"/>
      <c r="BA30" s="24"/>
      <c r="BB30" s="24"/>
      <c r="BC30" s="24"/>
      <c r="BD30" s="27"/>
      <c r="BE30" s="24"/>
      <c r="BF30" s="24"/>
      <c r="BG30" s="24"/>
      <c r="BH30" s="73"/>
      <c r="BI30" s="69"/>
      <c r="BJ30" s="75"/>
      <c r="BK30" s="76"/>
      <c r="BL30" s="76"/>
      <c r="BM30" s="76"/>
      <c r="BN30" s="76"/>
      <c r="BO30" s="76"/>
      <c r="BP30" s="76"/>
      <c r="BQ30" s="76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77"/>
      <c r="CE30" s="55"/>
      <c r="CF30" s="24"/>
      <c r="CG30" s="24"/>
      <c r="CH30" s="24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78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24"/>
      <c r="DI30" s="24"/>
      <c r="DJ30" s="24"/>
      <c r="DK30" s="69"/>
      <c r="DL30" s="69"/>
      <c r="DM30" s="69"/>
      <c r="DN30" s="24"/>
      <c r="DO30" s="24"/>
      <c r="DP30" s="24"/>
      <c r="DQ30" s="24"/>
      <c r="DR30" s="24"/>
      <c r="DS30" s="24"/>
      <c r="DT30" s="24"/>
      <c r="DU30" s="24"/>
      <c r="DV30" s="27"/>
      <c r="DW30" s="24"/>
      <c r="DX30" s="24"/>
      <c r="DY30" s="24"/>
      <c r="DZ30" s="24"/>
      <c r="EA30" s="24"/>
      <c r="EB30" s="24"/>
      <c r="EC30" s="24"/>
      <c r="ED30" s="24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</row>
    <row r="31" spans="1:200" ht="15.75">
      <c r="A31" s="68" t="s">
        <v>221</v>
      </c>
      <c r="B31" s="65">
        <v>10316</v>
      </c>
      <c r="C31" s="65">
        <v>7935</v>
      </c>
      <c r="D31" s="66">
        <v>4420</v>
      </c>
      <c r="E31" s="65">
        <v>1575</v>
      </c>
      <c r="F31" s="94">
        <v>18019</v>
      </c>
      <c r="G31" s="70">
        <v>31949</v>
      </c>
      <c r="H31" s="71">
        <v>42265</v>
      </c>
      <c r="I31" s="72" t="s">
        <v>222</v>
      </c>
      <c r="J31" s="8"/>
      <c r="K31" s="6"/>
      <c r="L31" s="6"/>
      <c r="M31" s="6"/>
      <c r="N31" s="6"/>
      <c r="O31" s="6"/>
      <c r="P31" s="7"/>
      <c r="Q31" s="6"/>
      <c r="R31" s="7"/>
      <c r="S31" s="6"/>
      <c r="T31" s="6"/>
      <c r="U31" s="6"/>
      <c r="V31" s="6"/>
      <c r="W31" s="6"/>
      <c r="X31" s="6"/>
      <c r="Y31" s="6"/>
      <c r="Z31" s="9"/>
      <c r="AA31" s="9"/>
      <c r="AB31" s="54"/>
      <c r="AC31" s="6"/>
      <c r="AD31" s="6"/>
      <c r="AE31" s="6"/>
      <c r="AF31" s="6"/>
      <c r="AG31" s="6"/>
      <c r="AH31" s="6"/>
      <c r="AI31" s="6"/>
      <c r="AJ31" s="34"/>
      <c r="AK31" s="6"/>
      <c r="AL31" s="8"/>
      <c r="AM31" s="6"/>
      <c r="AN31" s="6"/>
      <c r="AO31" s="6"/>
      <c r="AP31" s="10"/>
      <c r="AQ31" s="6"/>
      <c r="AR31" s="6"/>
      <c r="AS31" s="6"/>
      <c r="AT31" s="6"/>
      <c r="AU31" s="6"/>
      <c r="AV31" s="6"/>
      <c r="AW31" s="8"/>
      <c r="AX31" s="6"/>
      <c r="AY31" s="7"/>
      <c r="AZ31" s="6"/>
      <c r="BA31" s="6"/>
      <c r="BB31" s="6"/>
      <c r="BC31" s="6"/>
      <c r="BD31" s="10"/>
      <c r="BE31" s="6"/>
      <c r="BF31" s="6"/>
      <c r="BG31" s="6"/>
      <c r="BH31" s="54"/>
      <c r="BI31" s="8"/>
      <c r="BJ31" s="12"/>
      <c r="BK31" s="51"/>
      <c r="BL31" s="51"/>
      <c r="BM31" s="51"/>
      <c r="BN31" s="51"/>
      <c r="BO31" s="51"/>
      <c r="BP31" s="51"/>
      <c r="BQ31" s="51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79"/>
      <c r="CE31" s="9"/>
      <c r="CF31" s="6"/>
      <c r="CG31" s="6"/>
      <c r="CH31" s="6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0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6"/>
      <c r="DI31" s="6"/>
      <c r="DJ31" s="6"/>
      <c r="DK31" s="8"/>
      <c r="DL31" s="8"/>
      <c r="DM31" s="8"/>
      <c r="DN31" s="6"/>
      <c r="DO31" s="6"/>
      <c r="DP31" s="6"/>
      <c r="DQ31" s="6"/>
      <c r="DR31" s="6"/>
      <c r="DS31" s="6"/>
      <c r="DT31" s="6"/>
      <c r="DU31" s="6"/>
      <c r="DV31" s="10"/>
      <c r="DW31" s="6"/>
      <c r="DX31" s="6"/>
      <c r="DY31" s="6"/>
      <c r="DZ31" s="6"/>
      <c r="EA31" s="6"/>
      <c r="EB31" s="6"/>
      <c r="EC31" s="6"/>
      <c r="ED31" s="6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</row>
    <row r="32" spans="1:200" ht="15.75">
      <c r="A32" s="68" t="s">
        <v>223</v>
      </c>
      <c r="B32" s="65">
        <v>11652</v>
      </c>
      <c r="C32" s="65">
        <v>8826</v>
      </c>
      <c r="D32" s="66">
        <v>4822</v>
      </c>
      <c r="E32" s="65">
        <v>1712</v>
      </c>
      <c r="F32" s="94">
        <v>18176</v>
      </c>
      <c r="G32" s="70">
        <v>33536</v>
      </c>
      <c r="H32" s="71">
        <v>45188</v>
      </c>
      <c r="I32" s="72" t="s">
        <v>224</v>
      </c>
      <c r="J32" s="8"/>
      <c r="K32" s="6"/>
      <c r="L32" s="6"/>
      <c r="M32" s="6"/>
      <c r="N32" s="6"/>
      <c r="O32" s="6"/>
      <c r="P32" s="7"/>
      <c r="Q32" s="6"/>
      <c r="R32" s="7"/>
      <c r="S32" s="6"/>
      <c r="T32" s="6"/>
      <c r="U32" s="6"/>
      <c r="V32" s="6"/>
      <c r="W32" s="6"/>
      <c r="X32" s="6"/>
      <c r="Y32" s="6"/>
      <c r="Z32" s="9"/>
      <c r="AA32" s="9"/>
      <c r="AB32" s="54"/>
      <c r="AC32" s="6"/>
      <c r="AD32" s="6"/>
      <c r="AE32" s="6"/>
      <c r="AF32" s="6"/>
      <c r="AG32" s="6"/>
      <c r="AH32" s="6"/>
      <c r="AI32" s="6"/>
      <c r="AJ32" s="34"/>
      <c r="AK32" s="6"/>
      <c r="AL32" s="8"/>
      <c r="AM32" s="6"/>
      <c r="AN32" s="6"/>
      <c r="AO32" s="6"/>
      <c r="AP32" s="10"/>
      <c r="AQ32" s="6"/>
      <c r="AR32" s="6"/>
      <c r="AS32" s="6"/>
      <c r="AT32" s="6"/>
      <c r="AU32" s="6"/>
      <c r="AV32" s="6"/>
      <c r="AW32" s="8"/>
      <c r="AX32" s="6"/>
      <c r="AY32" s="7"/>
      <c r="AZ32" s="6"/>
      <c r="BA32" s="6"/>
      <c r="BB32" s="6"/>
      <c r="BC32" s="6"/>
      <c r="BD32" s="10"/>
      <c r="BE32" s="6"/>
      <c r="BF32" s="6"/>
      <c r="BG32" s="6"/>
      <c r="BH32" s="54"/>
      <c r="BI32" s="8"/>
      <c r="BJ32" s="12"/>
      <c r="BK32" s="51"/>
      <c r="BL32" s="51"/>
      <c r="BM32" s="51"/>
      <c r="BN32" s="51"/>
      <c r="BO32" s="51"/>
      <c r="BP32" s="51"/>
      <c r="BQ32" s="51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79"/>
      <c r="CE32" s="9"/>
      <c r="CF32" s="6"/>
      <c r="CG32" s="6"/>
      <c r="CH32" s="6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0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6"/>
      <c r="DI32" s="6"/>
      <c r="DJ32" s="6"/>
      <c r="DK32" s="8"/>
      <c r="DL32" s="8"/>
      <c r="DM32" s="8"/>
      <c r="DN32" s="6"/>
      <c r="DO32" s="6"/>
      <c r="DP32" s="6"/>
      <c r="DQ32" s="6"/>
      <c r="DR32" s="6"/>
      <c r="DS32" s="6"/>
      <c r="DT32" s="6"/>
      <c r="DU32" s="6"/>
      <c r="DV32" s="10"/>
      <c r="DW32" s="6"/>
      <c r="DX32" s="6"/>
      <c r="DY32" s="6"/>
      <c r="DZ32" s="6"/>
      <c r="EA32" s="6"/>
      <c r="EB32" s="6"/>
      <c r="EC32" s="6"/>
      <c r="ED32" s="6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</row>
    <row r="33" spans="1:200" ht="15.75">
      <c r="A33" s="68" t="s">
        <v>225</v>
      </c>
      <c r="B33" s="67">
        <v>12700</v>
      </c>
      <c r="C33" s="65">
        <v>9412</v>
      </c>
      <c r="D33" s="67">
        <v>5404</v>
      </c>
      <c r="E33" s="67">
        <v>1716</v>
      </c>
      <c r="F33" s="94">
        <v>17989</v>
      </c>
      <c r="G33" s="70">
        <v>34521</v>
      </c>
      <c r="H33" s="71">
        <v>47221</v>
      </c>
      <c r="I33" s="72" t="s">
        <v>226</v>
      </c>
      <c r="J33" s="8"/>
      <c r="K33" s="6"/>
      <c r="L33" s="6"/>
      <c r="M33" s="6"/>
      <c r="N33" s="6"/>
      <c r="O33" s="6"/>
      <c r="P33" s="7"/>
      <c r="Q33" s="6"/>
      <c r="R33" s="7"/>
      <c r="S33" s="6"/>
      <c r="T33" s="6"/>
      <c r="U33" s="6"/>
      <c r="V33" s="6"/>
      <c r="W33" s="6"/>
      <c r="X33" s="6"/>
      <c r="Y33" s="6"/>
      <c r="Z33" s="9"/>
      <c r="AA33" s="9"/>
      <c r="AB33" s="54"/>
      <c r="AC33" s="6"/>
      <c r="AD33" s="6"/>
      <c r="AE33" s="6"/>
      <c r="AF33" s="6"/>
      <c r="AG33" s="6"/>
      <c r="AH33" s="6"/>
      <c r="AI33" s="6"/>
      <c r="AJ33" s="34"/>
      <c r="AK33" s="6"/>
      <c r="AL33" s="8"/>
      <c r="AM33" s="6"/>
      <c r="AN33" s="6"/>
      <c r="AO33" s="6"/>
      <c r="AP33" s="10"/>
      <c r="AQ33" s="6"/>
      <c r="AR33" s="6"/>
      <c r="AS33" s="6"/>
      <c r="AT33" s="6"/>
      <c r="AU33" s="6"/>
      <c r="AV33" s="6"/>
      <c r="AW33" s="8"/>
      <c r="AX33" s="6"/>
      <c r="AY33" s="7"/>
      <c r="AZ33" s="6"/>
      <c r="BA33" s="6"/>
      <c r="BB33" s="6"/>
      <c r="BC33" s="6"/>
      <c r="BD33" s="10"/>
      <c r="BE33" s="6"/>
      <c r="BF33" s="6"/>
      <c r="BG33" s="6"/>
      <c r="BH33" s="54"/>
      <c r="BI33" s="8"/>
      <c r="BJ33" s="12"/>
      <c r="BK33" s="51"/>
      <c r="BL33" s="51"/>
      <c r="BM33" s="51"/>
      <c r="BN33" s="51"/>
      <c r="BO33" s="51"/>
      <c r="BP33" s="51"/>
      <c r="BQ33" s="51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79"/>
      <c r="CE33" s="9"/>
      <c r="CF33" s="6"/>
      <c r="CG33" s="6"/>
      <c r="CH33" s="6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0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6"/>
      <c r="DI33" s="6"/>
      <c r="DJ33" s="6"/>
      <c r="DK33" s="8"/>
      <c r="DL33" s="8"/>
      <c r="DM33" s="8"/>
      <c r="DN33" s="6"/>
      <c r="DO33" s="6"/>
      <c r="DP33" s="6"/>
      <c r="DQ33" s="6"/>
      <c r="DR33" s="6"/>
      <c r="DS33" s="6"/>
      <c r="DT33" s="6"/>
      <c r="DU33" s="6"/>
      <c r="DV33" s="10"/>
      <c r="DW33" s="6"/>
      <c r="DX33" s="6"/>
      <c r="DY33" s="6"/>
      <c r="DZ33" s="6"/>
      <c r="EA33" s="6"/>
      <c r="EB33" s="6"/>
      <c r="EC33" s="6"/>
      <c r="ED33" s="6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</row>
    <row r="34" spans="1:200" ht="15.75">
      <c r="A34" s="68" t="s">
        <v>227</v>
      </c>
      <c r="B34" s="67">
        <v>13859</v>
      </c>
      <c r="C34" s="65">
        <v>10856</v>
      </c>
      <c r="D34" s="67">
        <v>5913</v>
      </c>
      <c r="E34" s="67">
        <v>1858</v>
      </c>
      <c r="F34" s="94">
        <v>17827</v>
      </c>
      <c r="G34" s="70">
        <v>36454</v>
      </c>
      <c r="H34" s="71">
        <v>50313</v>
      </c>
      <c r="I34" s="72" t="s">
        <v>228</v>
      </c>
      <c r="J34" s="8"/>
      <c r="K34" s="6"/>
      <c r="L34" s="6"/>
      <c r="M34" s="6"/>
      <c r="N34" s="6"/>
      <c r="O34" s="6"/>
      <c r="P34" s="7"/>
      <c r="Q34" s="6"/>
      <c r="R34" s="7"/>
      <c r="S34" s="6"/>
      <c r="T34" s="6"/>
      <c r="U34" s="6"/>
      <c r="V34" s="6"/>
      <c r="W34" s="6"/>
      <c r="X34" s="6"/>
      <c r="Y34" s="6"/>
      <c r="Z34" s="9"/>
      <c r="AA34" s="9"/>
      <c r="AB34" s="54"/>
      <c r="AC34" s="6"/>
      <c r="AD34" s="6"/>
      <c r="AE34" s="6"/>
      <c r="AF34" s="6"/>
      <c r="AG34" s="6"/>
      <c r="AH34" s="6"/>
      <c r="AI34" s="6"/>
      <c r="AJ34" s="34"/>
      <c r="AK34" s="6"/>
      <c r="AL34" s="8"/>
      <c r="AM34" s="6"/>
      <c r="AN34" s="6"/>
      <c r="AO34" s="6"/>
      <c r="AP34" s="10"/>
      <c r="AQ34" s="6"/>
      <c r="AR34" s="6"/>
      <c r="AS34" s="6"/>
      <c r="AT34" s="6"/>
      <c r="AU34" s="6"/>
      <c r="AV34" s="6"/>
      <c r="AW34" s="8"/>
      <c r="AX34" s="6"/>
      <c r="AY34" s="7"/>
      <c r="AZ34" s="6"/>
      <c r="BA34" s="6"/>
      <c r="BB34" s="6"/>
      <c r="BC34" s="6"/>
      <c r="BD34" s="10"/>
      <c r="BE34" s="6"/>
      <c r="BF34" s="6"/>
      <c r="BG34" s="6"/>
      <c r="BH34" s="54"/>
      <c r="BI34" s="8"/>
      <c r="BJ34" s="12"/>
      <c r="BK34" s="51"/>
      <c r="BL34" s="51"/>
      <c r="BM34" s="51"/>
      <c r="BN34" s="51"/>
      <c r="BO34" s="51"/>
      <c r="BP34" s="51"/>
      <c r="BQ34" s="51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79"/>
      <c r="CE34" s="9"/>
      <c r="CF34" s="6"/>
      <c r="CG34" s="6"/>
      <c r="CH34" s="6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0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6"/>
      <c r="DI34" s="6"/>
      <c r="DJ34" s="6"/>
      <c r="DK34" s="8"/>
      <c r="DL34" s="8"/>
      <c r="DM34" s="8"/>
      <c r="DN34" s="6"/>
      <c r="DO34" s="6"/>
      <c r="DP34" s="6"/>
      <c r="DQ34" s="6"/>
      <c r="DR34" s="6"/>
      <c r="DS34" s="6"/>
      <c r="DT34" s="6"/>
      <c r="DU34" s="6"/>
      <c r="DV34" s="10"/>
      <c r="DW34" s="6"/>
      <c r="DX34" s="6"/>
      <c r="DY34" s="6"/>
      <c r="DZ34" s="6"/>
      <c r="EA34" s="6"/>
      <c r="EB34" s="6"/>
      <c r="EC34" s="6"/>
      <c r="ED34" s="6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</row>
    <row r="35" spans="1:200" ht="15.75">
      <c r="A35" s="68" t="s">
        <v>229</v>
      </c>
      <c r="B35" s="67">
        <v>14543</v>
      </c>
      <c r="C35" s="65">
        <v>11403</v>
      </c>
      <c r="D35" s="67">
        <v>5748</v>
      </c>
      <c r="E35" s="67">
        <v>1902</v>
      </c>
      <c r="F35" s="94">
        <v>19014</v>
      </c>
      <c r="G35" s="70">
        <v>38067</v>
      </c>
      <c r="H35" s="71">
        <v>52610</v>
      </c>
      <c r="I35" s="72" t="s">
        <v>230</v>
      </c>
      <c r="J35" s="8"/>
      <c r="K35" s="6"/>
      <c r="L35" s="6"/>
      <c r="M35" s="6"/>
      <c r="N35" s="6"/>
      <c r="O35" s="6"/>
      <c r="P35" s="7"/>
      <c r="Q35" s="6"/>
      <c r="R35" s="7"/>
      <c r="S35" s="6"/>
      <c r="T35" s="6"/>
      <c r="U35" s="6"/>
      <c r="V35" s="6"/>
      <c r="W35" s="6"/>
      <c r="X35" s="6"/>
      <c r="Y35" s="6"/>
      <c r="Z35" s="9"/>
      <c r="AA35" s="9"/>
      <c r="AB35" s="54"/>
      <c r="AC35" s="6"/>
      <c r="AD35" s="6"/>
      <c r="AE35" s="6"/>
      <c r="AF35" s="6"/>
      <c r="AG35" s="6"/>
      <c r="AH35" s="6"/>
      <c r="AI35" s="6"/>
      <c r="AJ35" s="34"/>
      <c r="AK35" s="6"/>
      <c r="AL35" s="8"/>
      <c r="AM35" s="6"/>
      <c r="AN35" s="6"/>
      <c r="AO35" s="6"/>
      <c r="AP35" s="10"/>
      <c r="AQ35" s="6"/>
      <c r="AR35" s="6"/>
      <c r="AS35" s="6"/>
      <c r="AT35" s="6"/>
      <c r="AU35" s="6"/>
      <c r="AV35" s="6"/>
      <c r="AW35" s="8"/>
      <c r="AX35" s="6"/>
      <c r="AY35" s="7"/>
      <c r="AZ35" s="6"/>
      <c r="BA35" s="6"/>
      <c r="BB35" s="6"/>
      <c r="BC35" s="6"/>
      <c r="BD35" s="10"/>
      <c r="BE35" s="6"/>
      <c r="BF35" s="6"/>
      <c r="BG35" s="6"/>
      <c r="BH35" s="54"/>
      <c r="BI35" s="8"/>
      <c r="BJ35" s="12"/>
      <c r="BK35" s="51"/>
      <c r="BL35" s="51"/>
      <c r="BM35" s="51"/>
      <c r="BN35" s="51"/>
      <c r="BO35" s="51"/>
      <c r="BP35" s="51"/>
      <c r="BQ35" s="51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79"/>
      <c r="CE35" s="9"/>
      <c r="CF35" s="6"/>
      <c r="CG35" s="6"/>
      <c r="CH35" s="6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0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6"/>
      <c r="DI35" s="6"/>
      <c r="DJ35" s="6"/>
      <c r="DK35" s="8"/>
      <c r="DL35" s="8"/>
      <c r="DM35" s="8"/>
      <c r="DN35" s="6"/>
      <c r="DO35" s="6"/>
      <c r="DP35" s="6"/>
      <c r="DQ35" s="6"/>
      <c r="DR35" s="6"/>
      <c r="DS35" s="6"/>
      <c r="DT35" s="6"/>
      <c r="DU35" s="6"/>
      <c r="DV35" s="10"/>
      <c r="DW35" s="6"/>
      <c r="DX35" s="6"/>
      <c r="DY35" s="6"/>
      <c r="DZ35" s="6"/>
      <c r="EA35" s="6"/>
      <c r="EB35" s="6"/>
      <c r="EC35" s="6"/>
      <c r="ED35" s="6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</row>
    <row r="36" spans="1:200" ht="15.75">
      <c r="A36" s="68" t="s">
        <v>231</v>
      </c>
      <c r="B36" s="67">
        <v>15439</v>
      </c>
      <c r="C36" s="65">
        <v>12206</v>
      </c>
      <c r="D36" s="67">
        <v>5433</v>
      </c>
      <c r="E36" s="67">
        <v>2095</v>
      </c>
      <c r="F36" s="94">
        <v>19527</v>
      </c>
      <c r="G36" s="70">
        <v>39261</v>
      </c>
      <c r="H36" s="71">
        <v>54700</v>
      </c>
      <c r="I36" s="72" t="s">
        <v>232</v>
      </c>
      <c r="J36" s="8"/>
      <c r="K36" s="6"/>
      <c r="L36" s="6"/>
      <c r="M36" s="6"/>
      <c r="N36" s="6"/>
      <c r="O36" s="6"/>
      <c r="P36" s="7"/>
      <c r="Q36" s="6"/>
      <c r="R36" s="7"/>
      <c r="S36" s="6"/>
      <c r="T36" s="6"/>
      <c r="U36" s="6"/>
      <c r="V36" s="6"/>
      <c r="W36" s="6"/>
      <c r="X36" s="6"/>
      <c r="Y36" s="6"/>
      <c r="Z36" s="9"/>
      <c r="AA36" s="9"/>
      <c r="AB36" s="54"/>
      <c r="AC36" s="6"/>
      <c r="AD36" s="6"/>
      <c r="AE36" s="6"/>
      <c r="AF36" s="6"/>
      <c r="AG36" s="6"/>
      <c r="AH36" s="6"/>
      <c r="AI36" s="6"/>
      <c r="AJ36" s="34"/>
      <c r="AK36" s="6"/>
      <c r="AL36" s="8"/>
      <c r="AM36" s="6"/>
      <c r="AN36" s="6"/>
      <c r="AO36" s="6"/>
      <c r="AP36" s="10"/>
      <c r="AQ36" s="6"/>
      <c r="AR36" s="6"/>
      <c r="AS36" s="6"/>
      <c r="AT36" s="6"/>
      <c r="AU36" s="6"/>
      <c r="AV36" s="6"/>
      <c r="AW36" s="8"/>
      <c r="AX36" s="6"/>
      <c r="AY36" s="7"/>
      <c r="AZ36" s="6"/>
      <c r="BA36" s="6"/>
      <c r="BB36" s="6"/>
      <c r="BC36" s="6"/>
      <c r="BD36" s="10"/>
      <c r="BE36" s="6"/>
      <c r="BF36" s="6"/>
      <c r="BG36" s="6"/>
      <c r="BH36" s="54"/>
      <c r="BI36" s="8"/>
      <c r="BJ36" s="12"/>
      <c r="BK36" s="51"/>
      <c r="BL36" s="51"/>
      <c r="BM36" s="51"/>
      <c r="BN36" s="51"/>
      <c r="BO36" s="51"/>
      <c r="BP36" s="51"/>
      <c r="BQ36" s="51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79"/>
      <c r="CE36" s="9"/>
      <c r="CF36" s="6"/>
      <c r="CG36" s="6"/>
      <c r="CH36" s="6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0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6"/>
      <c r="DI36" s="6"/>
      <c r="DJ36" s="6"/>
      <c r="DK36" s="8"/>
      <c r="DL36" s="8"/>
      <c r="DM36" s="8"/>
      <c r="DN36" s="6"/>
      <c r="DO36" s="6"/>
      <c r="DP36" s="6"/>
      <c r="DQ36" s="6"/>
      <c r="DR36" s="6"/>
      <c r="DS36" s="6"/>
      <c r="DT36" s="6"/>
      <c r="DU36" s="6"/>
      <c r="DV36" s="10"/>
      <c r="DW36" s="6"/>
      <c r="DX36" s="6"/>
      <c r="DY36" s="6"/>
      <c r="DZ36" s="6"/>
      <c r="EA36" s="6"/>
      <c r="EB36" s="6"/>
      <c r="EC36" s="6"/>
      <c r="ED36" s="6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</row>
    <row r="37" spans="1:200" ht="15.75">
      <c r="A37" s="68" t="s">
        <v>233</v>
      </c>
      <c r="B37" s="67">
        <v>15937</v>
      </c>
      <c r="C37" s="65">
        <v>12830</v>
      </c>
      <c r="D37" s="67">
        <v>5469</v>
      </c>
      <c r="E37" s="67">
        <v>2267</v>
      </c>
      <c r="F37" s="94">
        <v>18793</v>
      </c>
      <c r="G37" s="70">
        <v>39359</v>
      </c>
      <c r="H37" s="71">
        <v>55296</v>
      </c>
      <c r="I37" s="72" t="s">
        <v>234</v>
      </c>
      <c r="J37" s="8"/>
      <c r="K37" s="6"/>
      <c r="L37" s="6"/>
      <c r="M37" s="6"/>
      <c r="N37" s="6"/>
      <c r="O37" s="6"/>
      <c r="P37" s="7"/>
      <c r="Q37" s="6"/>
      <c r="R37" s="7"/>
      <c r="S37" s="6"/>
      <c r="T37" s="6"/>
      <c r="U37" s="6"/>
      <c r="V37" s="6"/>
      <c r="W37" s="6"/>
      <c r="X37" s="6"/>
      <c r="Y37" s="6"/>
      <c r="Z37" s="9"/>
      <c r="AA37" s="9"/>
      <c r="AB37" s="54"/>
      <c r="AC37" s="6"/>
      <c r="AD37" s="6"/>
      <c r="AE37" s="6"/>
      <c r="AF37" s="6"/>
      <c r="AG37" s="6"/>
      <c r="AH37" s="6"/>
      <c r="AI37" s="6"/>
      <c r="AJ37" s="34"/>
      <c r="AK37" s="6"/>
      <c r="AL37" s="8"/>
      <c r="AM37" s="6"/>
      <c r="AN37" s="6"/>
      <c r="AO37" s="6"/>
      <c r="AP37" s="10"/>
      <c r="AQ37" s="6"/>
      <c r="AR37" s="6"/>
      <c r="AS37" s="6"/>
      <c r="AT37" s="6"/>
      <c r="AU37" s="6"/>
      <c r="AV37" s="6"/>
      <c r="AW37" s="8"/>
      <c r="AX37" s="6"/>
      <c r="AY37" s="7"/>
      <c r="AZ37" s="6"/>
      <c r="BA37" s="6"/>
      <c r="BB37" s="6"/>
      <c r="BC37" s="6"/>
      <c r="BD37" s="10"/>
      <c r="BE37" s="6"/>
      <c r="BF37" s="6"/>
      <c r="BG37" s="6"/>
      <c r="BH37" s="54"/>
      <c r="BI37" s="8"/>
      <c r="BJ37" s="12"/>
      <c r="BK37" s="51"/>
      <c r="BL37" s="51"/>
      <c r="BM37" s="51"/>
      <c r="BN37" s="51"/>
      <c r="BO37" s="51"/>
      <c r="BP37" s="51"/>
      <c r="BQ37" s="51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79"/>
      <c r="CE37" s="9"/>
      <c r="CF37" s="6"/>
      <c r="CG37" s="6"/>
      <c r="CH37" s="6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0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6"/>
      <c r="DI37" s="6"/>
      <c r="DJ37" s="6"/>
      <c r="DK37" s="8"/>
      <c r="DL37" s="8"/>
      <c r="DM37" s="8"/>
      <c r="DN37" s="6"/>
      <c r="DO37" s="6"/>
      <c r="DP37" s="6"/>
      <c r="DQ37" s="6"/>
      <c r="DR37" s="6"/>
      <c r="DS37" s="6"/>
      <c r="DT37" s="6"/>
      <c r="DU37" s="6"/>
      <c r="DV37" s="10"/>
      <c r="DW37" s="6"/>
      <c r="DX37" s="6"/>
      <c r="DY37" s="6"/>
      <c r="DZ37" s="6"/>
      <c r="EA37" s="6"/>
      <c r="EB37" s="6"/>
      <c r="EC37" s="6"/>
      <c r="ED37" s="6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</row>
    <row r="38" spans="1:200" ht="15.75">
      <c r="A38" s="68" t="s">
        <v>235</v>
      </c>
      <c r="B38" s="67">
        <v>15982</v>
      </c>
      <c r="C38" s="65">
        <v>15253</v>
      </c>
      <c r="D38" s="67">
        <v>4506</v>
      </c>
      <c r="E38" s="67">
        <v>2385</v>
      </c>
      <c r="F38" s="94">
        <v>18439</v>
      </c>
      <c r="G38" s="70">
        <v>40583</v>
      </c>
      <c r="H38" s="71">
        <v>56565</v>
      </c>
      <c r="I38" s="72" t="s">
        <v>236</v>
      </c>
      <c r="J38" s="8"/>
      <c r="K38" s="6"/>
      <c r="L38" s="6"/>
      <c r="M38" s="6"/>
      <c r="N38" s="6"/>
      <c r="O38" s="6"/>
      <c r="P38" s="7"/>
      <c r="Q38" s="6"/>
      <c r="R38" s="7"/>
      <c r="S38" s="6"/>
      <c r="T38" s="6"/>
      <c r="U38" s="6"/>
      <c r="V38" s="6"/>
      <c r="W38" s="6"/>
      <c r="X38" s="6"/>
      <c r="Y38" s="6"/>
      <c r="Z38" s="9"/>
      <c r="AA38" s="9"/>
      <c r="AB38" s="54"/>
      <c r="AC38" s="6"/>
      <c r="AD38" s="6"/>
      <c r="AE38" s="6"/>
      <c r="AF38" s="6"/>
      <c r="AG38" s="6"/>
      <c r="AH38" s="6"/>
      <c r="AI38" s="6"/>
      <c r="AJ38" s="34"/>
      <c r="AK38" s="6"/>
      <c r="AL38" s="8"/>
      <c r="AM38" s="6"/>
      <c r="AN38" s="6"/>
      <c r="AO38" s="6"/>
      <c r="AP38" s="10"/>
      <c r="AQ38" s="6"/>
      <c r="AR38" s="6"/>
      <c r="AS38" s="6"/>
      <c r="AT38" s="6"/>
      <c r="AU38" s="6"/>
      <c r="AV38" s="6"/>
      <c r="AW38" s="8"/>
      <c r="AX38" s="6"/>
      <c r="AY38" s="7"/>
      <c r="AZ38" s="6"/>
      <c r="BA38" s="6"/>
      <c r="BB38" s="6"/>
      <c r="BC38" s="6"/>
      <c r="BD38" s="10"/>
      <c r="BE38" s="6"/>
      <c r="BF38" s="6"/>
      <c r="BG38" s="6"/>
      <c r="BH38" s="54"/>
      <c r="BI38" s="8"/>
      <c r="BJ38" s="12"/>
      <c r="BK38" s="51"/>
      <c r="BL38" s="51"/>
      <c r="BM38" s="51"/>
      <c r="BN38" s="51"/>
      <c r="BO38" s="51"/>
      <c r="BP38" s="51"/>
      <c r="BQ38" s="51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79"/>
      <c r="CE38" s="9"/>
      <c r="CF38" s="6"/>
      <c r="CG38" s="6"/>
      <c r="CH38" s="6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0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6"/>
      <c r="DI38" s="6"/>
      <c r="DJ38" s="6"/>
      <c r="DK38" s="8"/>
      <c r="DL38" s="8"/>
      <c r="DM38" s="8"/>
      <c r="DN38" s="6"/>
      <c r="DO38" s="6"/>
      <c r="DP38" s="6"/>
      <c r="DQ38" s="6"/>
      <c r="DR38" s="6"/>
      <c r="DS38" s="6"/>
      <c r="DT38" s="6"/>
      <c r="DU38" s="6"/>
      <c r="DV38" s="10"/>
      <c r="DW38" s="6"/>
      <c r="DX38" s="6"/>
      <c r="DY38" s="6"/>
      <c r="DZ38" s="6"/>
      <c r="EA38" s="6"/>
      <c r="EB38" s="6"/>
      <c r="EC38" s="6"/>
      <c r="ED38" s="6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</row>
    <row r="39" spans="1:200" ht="15.75">
      <c r="A39" s="68" t="s">
        <v>313</v>
      </c>
      <c r="B39" s="67">
        <v>17829</v>
      </c>
      <c r="C39" s="65">
        <v>15988</v>
      </c>
      <c r="D39" s="67">
        <v>5013</v>
      </c>
      <c r="E39" s="67">
        <v>2779</v>
      </c>
      <c r="F39" s="94">
        <v>19070</v>
      </c>
      <c r="G39" s="70">
        <v>42850</v>
      </c>
      <c r="H39" s="71">
        <v>60679</v>
      </c>
      <c r="I39" s="72" t="s">
        <v>314</v>
      </c>
      <c r="J39" s="8"/>
      <c r="K39" s="6"/>
      <c r="L39" s="6"/>
      <c r="M39" s="6"/>
      <c r="N39" s="6"/>
      <c r="O39" s="6"/>
      <c r="P39" s="7"/>
      <c r="Q39" s="6"/>
      <c r="R39" s="7"/>
      <c r="S39" s="6"/>
      <c r="T39" s="6"/>
      <c r="U39" s="6"/>
      <c r="V39" s="6"/>
      <c r="W39" s="6"/>
      <c r="X39" s="6"/>
      <c r="Y39" s="6"/>
      <c r="Z39" s="9"/>
      <c r="AA39" s="9"/>
      <c r="AB39" s="54"/>
      <c r="AC39" s="6"/>
      <c r="AD39" s="6"/>
      <c r="AE39" s="6"/>
      <c r="AF39" s="6"/>
      <c r="AG39" s="6"/>
      <c r="AH39" s="6"/>
      <c r="AI39" s="6"/>
      <c r="AJ39" s="34"/>
      <c r="AK39" s="6"/>
      <c r="AL39" s="8"/>
      <c r="AM39" s="6"/>
      <c r="AN39" s="6"/>
      <c r="AO39" s="6"/>
      <c r="AP39" s="10"/>
      <c r="AQ39" s="6"/>
      <c r="AR39" s="6"/>
      <c r="AS39" s="6"/>
      <c r="AT39" s="6"/>
      <c r="AU39" s="6"/>
      <c r="AV39" s="6"/>
      <c r="AW39" s="8"/>
      <c r="AX39" s="6"/>
      <c r="AY39" s="7"/>
      <c r="AZ39" s="6"/>
      <c r="BA39" s="6"/>
      <c r="BB39" s="6"/>
      <c r="BC39" s="6"/>
      <c r="BD39" s="10"/>
      <c r="BE39" s="6"/>
      <c r="BF39" s="6"/>
      <c r="BG39" s="6"/>
      <c r="BH39" s="54"/>
      <c r="BI39" s="8"/>
      <c r="BJ39" s="12"/>
      <c r="BK39" s="51"/>
      <c r="BL39" s="51"/>
      <c r="BM39" s="51"/>
      <c r="BN39" s="51"/>
      <c r="BO39" s="51"/>
      <c r="BP39" s="51"/>
      <c r="BQ39" s="51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79"/>
      <c r="CE39" s="9"/>
      <c r="CF39" s="6"/>
      <c r="CG39" s="6"/>
      <c r="CH39" s="6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0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6"/>
      <c r="DI39" s="6"/>
      <c r="DJ39" s="6"/>
      <c r="DK39" s="8"/>
      <c r="DL39" s="8"/>
      <c r="DM39" s="8"/>
      <c r="DN39" s="6"/>
      <c r="DO39" s="6"/>
      <c r="DP39" s="6"/>
      <c r="DQ39" s="6"/>
      <c r="DR39" s="6"/>
      <c r="DS39" s="6"/>
      <c r="DT39" s="6"/>
      <c r="DU39" s="6"/>
      <c r="DV39" s="10"/>
      <c r="DW39" s="6"/>
      <c r="DX39" s="6"/>
      <c r="DY39" s="6"/>
      <c r="DZ39" s="6"/>
      <c r="EA39" s="6"/>
      <c r="EB39" s="6"/>
      <c r="EC39" s="6"/>
      <c r="ED39" s="6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</row>
    <row r="40" spans="1:200" ht="15.75">
      <c r="A40" s="95" t="s">
        <v>316</v>
      </c>
      <c r="B40" s="67">
        <v>19833</v>
      </c>
      <c r="C40" s="65">
        <v>17705</v>
      </c>
      <c r="D40" s="67">
        <v>5183</v>
      </c>
      <c r="E40" s="67">
        <v>3081</v>
      </c>
      <c r="F40" s="94">
        <v>18878</v>
      </c>
      <c r="G40" s="70">
        <f t="shared" ref="G40:G49" si="17">+F40+E40+D40+C40</f>
        <v>44847</v>
      </c>
      <c r="H40" s="71">
        <f t="shared" ref="H40:H49" si="18">G40+B40</f>
        <v>64680</v>
      </c>
      <c r="I40" s="72" t="s">
        <v>319</v>
      </c>
      <c r="J40" s="8"/>
      <c r="K40" s="6"/>
      <c r="L40" s="6"/>
      <c r="M40" s="6"/>
      <c r="N40" s="6"/>
      <c r="O40" s="6"/>
      <c r="P40" s="7"/>
      <c r="Q40" s="6"/>
      <c r="R40" s="7"/>
      <c r="S40" s="6"/>
      <c r="T40" s="6"/>
      <c r="U40" s="6"/>
      <c r="V40" s="6"/>
      <c r="W40" s="6"/>
      <c r="X40" s="6"/>
      <c r="Y40" s="6"/>
      <c r="Z40" s="9"/>
      <c r="AA40" s="9"/>
      <c r="AB40" s="54"/>
      <c r="AC40" s="6"/>
      <c r="AD40" s="6"/>
      <c r="AE40" s="6"/>
      <c r="AF40" s="6"/>
      <c r="AG40" s="6"/>
      <c r="AH40" s="6"/>
      <c r="AI40" s="6"/>
      <c r="AJ40" s="34"/>
      <c r="AK40" s="6"/>
      <c r="AL40" s="8"/>
      <c r="AM40" s="6"/>
      <c r="AN40" s="6"/>
      <c r="AO40" s="6"/>
      <c r="AP40" s="10"/>
      <c r="AQ40" s="6"/>
      <c r="AR40" s="6"/>
      <c r="AS40" s="6"/>
      <c r="AT40" s="6"/>
      <c r="AU40" s="6"/>
      <c r="AV40" s="6"/>
      <c r="AW40" s="8"/>
      <c r="AX40" s="6"/>
      <c r="AY40" s="7"/>
      <c r="AZ40" s="6"/>
      <c r="BA40" s="6"/>
      <c r="BB40" s="6"/>
      <c r="BC40" s="6"/>
      <c r="BD40" s="10"/>
      <c r="BE40" s="6"/>
      <c r="BF40" s="6"/>
      <c r="BG40" s="6"/>
      <c r="BH40" s="54"/>
      <c r="BI40" s="8"/>
      <c r="BJ40" s="12"/>
      <c r="BK40" s="51"/>
      <c r="BL40" s="51"/>
      <c r="BM40" s="51"/>
      <c r="BN40" s="51"/>
      <c r="BO40" s="51"/>
      <c r="BP40" s="51"/>
      <c r="BQ40" s="51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79"/>
      <c r="CE40" s="9"/>
      <c r="CF40" s="6"/>
      <c r="CG40" s="6"/>
      <c r="CH40" s="6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0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6"/>
      <c r="DI40" s="6"/>
      <c r="DJ40" s="6"/>
      <c r="DK40" s="8"/>
      <c r="DL40" s="8"/>
      <c r="DM40" s="8"/>
      <c r="DN40" s="6"/>
      <c r="DO40" s="6"/>
      <c r="DP40" s="6"/>
      <c r="DQ40" s="6"/>
      <c r="DR40" s="6"/>
      <c r="DS40" s="6"/>
      <c r="DT40" s="6"/>
      <c r="DU40" s="6"/>
      <c r="DV40" s="10"/>
      <c r="DW40" s="6"/>
      <c r="DX40" s="6"/>
      <c r="DY40" s="6"/>
      <c r="DZ40" s="6"/>
      <c r="EA40" s="6"/>
      <c r="EB40" s="6"/>
      <c r="EC40" s="6"/>
      <c r="ED40" s="6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</row>
    <row r="41" spans="1:200" ht="15.75">
      <c r="A41" s="95" t="s">
        <v>317</v>
      </c>
      <c r="B41" s="67">
        <v>21983</v>
      </c>
      <c r="C41" s="65">
        <v>19601</v>
      </c>
      <c r="D41" s="67">
        <v>5857</v>
      </c>
      <c r="E41" s="67">
        <v>3146</v>
      </c>
      <c r="F41" s="94">
        <v>18809</v>
      </c>
      <c r="G41" s="70">
        <f t="shared" si="17"/>
        <v>47413</v>
      </c>
      <c r="H41" s="71">
        <f t="shared" si="18"/>
        <v>69396</v>
      </c>
      <c r="I41" s="72" t="s">
        <v>320</v>
      </c>
      <c r="J41" s="8"/>
      <c r="K41" s="6"/>
      <c r="L41" s="6"/>
      <c r="M41" s="6"/>
      <c r="N41" s="6"/>
      <c r="O41" s="6"/>
      <c r="P41" s="7"/>
      <c r="Q41" s="6"/>
      <c r="R41" s="7"/>
      <c r="S41" s="6"/>
      <c r="T41" s="6"/>
      <c r="U41" s="6"/>
      <c r="V41" s="6"/>
      <c r="W41" s="6"/>
      <c r="X41" s="6"/>
      <c r="Y41" s="6"/>
      <c r="Z41" s="9"/>
      <c r="AA41" s="9"/>
      <c r="AB41" s="54"/>
      <c r="AC41" s="6"/>
      <c r="AD41" s="6"/>
      <c r="AE41" s="6"/>
      <c r="AF41" s="6"/>
      <c r="AG41" s="6"/>
      <c r="AH41" s="6"/>
      <c r="AI41" s="6"/>
      <c r="AJ41" s="34"/>
      <c r="AK41" s="6"/>
      <c r="AL41" s="8"/>
      <c r="AM41" s="6"/>
      <c r="AN41" s="6"/>
      <c r="AO41" s="6"/>
      <c r="AP41" s="10"/>
      <c r="AQ41" s="6"/>
      <c r="AR41" s="6"/>
      <c r="AS41" s="6"/>
      <c r="AT41" s="6"/>
      <c r="AU41" s="6"/>
      <c r="AV41" s="6"/>
      <c r="AW41" s="8"/>
      <c r="AX41" s="6"/>
      <c r="AY41" s="7"/>
      <c r="AZ41" s="6"/>
      <c r="BA41" s="6"/>
      <c r="BB41" s="6"/>
      <c r="BC41" s="6"/>
      <c r="BD41" s="10"/>
      <c r="BE41" s="6"/>
      <c r="BF41" s="6"/>
      <c r="BG41" s="6"/>
      <c r="BH41" s="54"/>
      <c r="BI41" s="8"/>
      <c r="BJ41" s="12"/>
      <c r="BK41" s="51"/>
      <c r="BL41" s="51"/>
      <c r="BM41" s="51"/>
      <c r="BN41" s="51"/>
      <c r="BO41" s="51"/>
      <c r="BP41" s="51"/>
      <c r="BQ41" s="51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79"/>
      <c r="CE41" s="9"/>
      <c r="CF41" s="6"/>
      <c r="CG41" s="6"/>
      <c r="CH41" s="6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0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6"/>
      <c r="DI41" s="6"/>
      <c r="DJ41" s="6"/>
      <c r="DK41" s="8"/>
      <c r="DL41" s="8"/>
      <c r="DM41" s="8"/>
      <c r="DN41" s="6"/>
      <c r="DO41" s="6"/>
      <c r="DP41" s="6"/>
      <c r="DQ41" s="6"/>
      <c r="DR41" s="6"/>
      <c r="DS41" s="6"/>
      <c r="DT41" s="6"/>
      <c r="DU41" s="6"/>
      <c r="DV41" s="10"/>
      <c r="DW41" s="6"/>
      <c r="DX41" s="6"/>
      <c r="DY41" s="6"/>
      <c r="DZ41" s="6"/>
      <c r="EA41" s="6"/>
      <c r="EB41" s="6"/>
      <c r="EC41" s="6"/>
      <c r="ED41" s="6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</row>
    <row r="42" spans="1:200" ht="15.75">
      <c r="A42" s="95" t="s">
        <v>318</v>
      </c>
      <c r="B42" s="67">
        <v>23234</v>
      </c>
      <c r="C42" s="65">
        <v>21044</v>
      </c>
      <c r="D42" s="67">
        <v>5312</v>
      </c>
      <c r="E42" s="67">
        <v>3209</v>
      </c>
      <c r="F42" s="94">
        <v>18744</v>
      </c>
      <c r="G42" s="70">
        <f t="shared" si="17"/>
        <v>48309</v>
      </c>
      <c r="H42" s="71">
        <f t="shared" si="18"/>
        <v>71543</v>
      </c>
      <c r="I42" s="72" t="s">
        <v>321</v>
      </c>
      <c r="J42" s="8"/>
      <c r="K42" s="6"/>
      <c r="L42" s="6"/>
      <c r="M42" s="6"/>
      <c r="N42" s="6"/>
      <c r="O42" s="6"/>
      <c r="P42" s="7"/>
      <c r="Q42" s="6"/>
      <c r="R42" s="7"/>
      <c r="S42" s="6"/>
      <c r="T42" s="6"/>
      <c r="U42" s="6"/>
      <c r="V42" s="6"/>
      <c r="W42" s="6"/>
      <c r="X42" s="6"/>
      <c r="Y42" s="6"/>
      <c r="Z42" s="9"/>
      <c r="AA42" s="9"/>
      <c r="AB42" s="54"/>
      <c r="AC42" s="6"/>
      <c r="AD42" s="6"/>
      <c r="AE42" s="6"/>
      <c r="AF42" s="6"/>
      <c r="AG42" s="6"/>
      <c r="AH42" s="6"/>
      <c r="AI42" s="6"/>
      <c r="AJ42" s="34"/>
      <c r="AK42" s="6"/>
      <c r="AL42" s="8"/>
      <c r="AM42" s="6"/>
      <c r="AN42" s="6"/>
      <c r="AO42" s="6"/>
      <c r="AP42" s="10"/>
      <c r="AQ42" s="6"/>
      <c r="AR42" s="6"/>
      <c r="AS42" s="6"/>
      <c r="AT42" s="6"/>
      <c r="AU42" s="6"/>
      <c r="AV42" s="6"/>
      <c r="AW42" s="8"/>
      <c r="AX42" s="6"/>
      <c r="AY42" s="7"/>
      <c r="AZ42" s="6"/>
      <c r="BA42" s="6"/>
      <c r="BB42" s="6"/>
      <c r="BC42" s="6"/>
      <c r="BD42" s="10"/>
      <c r="BE42" s="6"/>
      <c r="BF42" s="6"/>
      <c r="BG42" s="6"/>
      <c r="BH42" s="54"/>
      <c r="BI42" s="8"/>
      <c r="BJ42" s="12"/>
      <c r="BK42" s="51"/>
      <c r="BL42" s="51"/>
      <c r="BM42" s="51"/>
      <c r="BN42" s="51"/>
      <c r="BO42" s="51"/>
      <c r="BP42" s="51"/>
      <c r="BQ42" s="51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79"/>
      <c r="CE42" s="9"/>
      <c r="CF42" s="6"/>
      <c r="CG42" s="6"/>
      <c r="CH42" s="6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0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6"/>
      <c r="DI42" s="6"/>
      <c r="DJ42" s="6"/>
      <c r="DK42" s="8"/>
      <c r="DL42" s="8"/>
      <c r="DM42" s="8"/>
      <c r="DN42" s="6"/>
      <c r="DO42" s="6"/>
      <c r="DP42" s="6"/>
      <c r="DQ42" s="6"/>
      <c r="DR42" s="6"/>
      <c r="DS42" s="6"/>
      <c r="DT42" s="6"/>
      <c r="DU42" s="6"/>
      <c r="DV42" s="10"/>
      <c r="DW42" s="6"/>
      <c r="DX42" s="6"/>
      <c r="DY42" s="6"/>
      <c r="DZ42" s="6"/>
      <c r="EA42" s="6"/>
      <c r="EB42" s="6"/>
      <c r="EC42" s="6"/>
      <c r="ED42" s="6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</row>
    <row r="43" spans="1:200" ht="15.75">
      <c r="A43" s="95" t="s">
        <v>334</v>
      </c>
      <c r="B43" s="67">
        <v>24028</v>
      </c>
      <c r="C43" s="65">
        <v>21751</v>
      </c>
      <c r="D43" s="67">
        <v>6559</v>
      </c>
      <c r="E43" s="67">
        <v>3260</v>
      </c>
      <c r="F43" s="94">
        <v>19124</v>
      </c>
      <c r="G43" s="70">
        <f t="shared" si="17"/>
        <v>50694</v>
      </c>
      <c r="H43" s="71">
        <f t="shared" si="18"/>
        <v>74722</v>
      </c>
      <c r="I43" s="72" t="s">
        <v>323</v>
      </c>
      <c r="J43" s="8"/>
      <c r="K43" s="6"/>
      <c r="L43" s="6"/>
      <c r="M43" s="6"/>
      <c r="N43" s="6"/>
      <c r="O43" s="6"/>
      <c r="P43" s="7"/>
      <c r="Q43" s="6"/>
      <c r="R43" s="7"/>
      <c r="S43" s="6"/>
      <c r="T43" s="6"/>
      <c r="U43" s="6"/>
      <c r="V43" s="6"/>
      <c r="W43" s="6"/>
      <c r="X43" s="6"/>
      <c r="Y43" s="6"/>
      <c r="Z43" s="9"/>
      <c r="AA43" s="9"/>
      <c r="AB43" s="54"/>
      <c r="AC43" s="6"/>
      <c r="AD43" s="6"/>
      <c r="AE43" s="6"/>
      <c r="AF43" s="6"/>
      <c r="AG43" s="6"/>
      <c r="AH43" s="6"/>
      <c r="AI43" s="6"/>
      <c r="AJ43" s="34"/>
      <c r="AK43" s="6"/>
      <c r="AL43" s="8"/>
      <c r="AM43" s="6"/>
      <c r="AN43" s="6"/>
      <c r="AO43" s="6"/>
      <c r="AP43" s="10"/>
      <c r="AQ43" s="6"/>
      <c r="AR43" s="6"/>
      <c r="AS43" s="6"/>
      <c r="AT43" s="6"/>
      <c r="AU43" s="6"/>
      <c r="AV43" s="6"/>
      <c r="AW43" s="8"/>
      <c r="AX43" s="6"/>
      <c r="AY43" s="7"/>
      <c r="AZ43" s="6"/>
      <c r="BA43" s="6"/>
      <c r="BB43" s="6"/>
      <c r="BC43" s="6"/>
      <c r="BD43" s="10"/>
      <c r="BE43" s="6"/>
      <c r="BF43" s="6"/>
      <c r="BG43" s="6"/>
      <c r="BH43" s="54"/>
      <c r="BI43" s="8"/>
      <c r="BJ43" s="12"/>
      <c r="BK43" s="51"/>
      <c r="BL43" s="51"/>
      <c r="BM43" s="51"/>
      <c r="BN43" s="51"/>
      <c r="BO43" s="51"/>
      <c r="BP43" s="51"/>
      <c r="BQ43" s="51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79"/>
      <c r="CE43" s="9"/>
      <c r="CF43" s="6"/>
      <c r="CG43" s="6"/>
      <c r="CH43" s="6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0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6"/>
      <c r="DI43" s="6"/>
      <c r="DJ43" s="6"/>
      <c r="DK43" s="8"/>
      <c r="DL43" s="8"/>
      <c r="DM43" s="8"/>
      <c r="DN43" s="6"/>
      <c r="DO43" s="6"/>
      <c r="DP43" s="6"/>
      <c r="DQ43" s="6"/>
      <c r="DR43" s="6"/>
      <c r="DS43" s="6"/>
      <c r="DT43" s="6"/>
      <c r="DU43" s="6"/>
      <c r="DV43" s="10"/>
      <c r="DW43" s="6"/>
      <c r="DX43" s="6"/>
      <c r="DY43" s="6"/>
      <c r="DZ43" s="6"/>
      <c r="EA43" s="6"/>
      <c r="EB43" s="6"/>
      <c r="EC43" s="6"/>
      <c r="ED43" s="6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</row>
    <row r="44" spans="1:200" ht="15.75">
      <c r="A44" s="95" t="s">
        <v>324</v>
      </c>
      <c r="B44" s="96">
        <v>23653</v>
      </c>
      <c r="C44" s="65">
        <v>22056</v>
      </c>
      <c r="D44" s="67">
        <v>6242</v>
      </c>
      <c r="E44" s="96">
        <v>3200</v>
      </c>
      <c r="F44" s="94">
        <v>18237</v>
      </c>
      <c r="G44" s="70">
        <f t="shared" si="17"/>
        <v>49735</v>
      </c>
      <c r="H44" s="71">
        <f t="shared" si="18"/>
        <v>73388</v>
      </c>
      <c r="I44" s="72" t="s">
        <v>325</v>
      </c>
      <c r="J44" s="8"/>
      <c r="K44" s="6"/>
      <c r="L44" s="6"/>
      <c r="M44" s="6"/>
      <c r="N44" s="6"/>
      <c r="O44" s="6"/>
      <c r="P44" s="7"/>
      <c r="Q44" s="6"/>
      <c r="R44" s="7"/>
      <c r="S44" s="6"/>
      <c r="T44" s="6"/>
      <c r="U44" s="6"/>
      <c r="V44" s="6"/>
      <c r="W44" s="6"/>
      <c r="X44" s="6"/>
      <c r="Y44" s="6"/>
      <c r="Z44" s="9"/>
      <c r="AA44" s="9"/>
      <c r="AB44" s="54"/>
      <c r="AC44" s="6"/>
      <c r="AD44" s="6"/>
      <c r="AE44" s="6"/>
      <c r="AF44" s="6"/>
      <c r="AG44" s="6"/>
      <c r="AH44" s="6"/>
      <c r="AI44" s="6"/>
      <c r="AJ44" s="34"/>
      <c r="AK44" s="6"/>
      <c r="AL44" s="8"/>
      <c r="AM44" s="6"/>
      <c r="AN44" s="6"/>
      <c r="AO44" s="6"/>
      <c r="AP44" s="10"/>
      <c r="AQ44" s="6"/>
      <c r="AR44" s="6"/>
      <c r="AS44" s="6"/>
      <c r="AT44" s="6"/>
      <c r="AU44" s="6"/>
      <c r="AV44" s="6"/>
      <c r="AW44" s="8"/>
      <c r="AX44" s="6"/>
      <c r="AY44" s="7"/>
      <c r="AZ44" s="6"/>
      <c r="BA44" s="6"/>
      <c r="BB44" s="6"/>
      <c r="BC44" s="6"/>
      <c r="BD44" s="10"/>
      <c r="BE44" s="6"/>
      <c r="BF44" s="6"/>
      <c r="BG44" s="6"/>
      <c r="BH44" s="54"/>
      <c r="BI44" s="8"/>
      <c r="BJ44" s="12"/>
      <c r="BK44" s="51"/>
      <c r="BL44" s="51"/>
      <c r="BM44" s="51"/>
      <c r="BN44" s="51"/>
      <c r="BO44" s="51"/>
      <c r="BP44" s="51"/>
      <c r="BQ44" s="51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79"/>
      <c r="CE44" s="9"/>
      <c r="CF44" s="6"/>
      <c r="CG44" s="6"/>
      <c r="CH44" s="6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0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6"/>
      <c r="DI44" s="6"/>
      <c r="DJ44" s="6"/>
      <c r="DK44" s="8"/>
      <c r="DL44" s="8"/>
      <c r="DM44" s="8"/>
      <c r="DN44" s="6"/>
      <c r="DO44" s="6"/>
      <c r="DP44" s="6"/>
      <c r="DQ44" s="6"/>
      <c r="DR44" s="6"/>
      <c r="DS44" s="6"/>
      <c r="DT44" s="6"/>
      <c r="DU44" s="6"/>
      <c r="DV44" s="10"/>
      <c r="DW44" s="6"/>
      <c r="DX44" s="6"/>
      <c r="DY44" s="6"/>
      <c r="DZ44" s="6"/>
      <c r="EA44" s="6"/>
      <c r="EB44" s="6"/>
      <c r="EC44" s="6"/>
      <c r="ED44" s="6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</row>
    <row r="45" spans="1:200" ht="15.75">
      <c r="A45" s="95" t="s">
        <v>326</v>
      </c>
      <c r="B45" s="96">
        <v>25091</v>
      </c>
      <c r="C45" s="65">
        <v>20593</v>
      </c>
      <c r="D45" s="67">
        <v>6444</v>
      </c>
      <c r="E45" s="96">
        <v>3388</v>
      </c>
      <c r="F45" s="94">
        <v>20388</v>
      </c>
      <c r="G45" s="70">
        <f t="shared" si="17"/>
        <v>50813</v>
      </c>
      <c r="H45" s="71">
        <f t="shared" si="18"/>
        <v>75904</v>
      </c>
      <c r="I45" s="72" t="s">
        <v>327</v>
      </c>
      <c r="J45" s="8"/>
      <c r="K45" s="6"/>
      <c r="L45" s="6"/>
      <c r="M45" s="6"/>
      <c r="N45" s="6"/>
      <c r="O45" s="6"/>
      <c r="P45" s="7"/>
      <c r="Q45" s="6"/>
      <c r="R45" s="7"/>
      <c r="S45" s="6"/>
      <c r="T45" s="6"/>
      <c r="U45" s="6"/>
      <c r="V45" s="6"/>
      <c r="W45" s="6"/>
      <c r="X45" s="6"/>
      <c r="Y45" s="6"/>
      <c r="Z45" s="9"/>
      <c r="AA45" s="9"/>
      <c r="AB45" s="54"/>
      <c r="AC45" s="6"/>
      <c r="AD45" s="6"/>
      <c r="AE45" s="6"/>
      <c r="AF45" s="6"/>
      <c r="AG45" s="6"/>
      <c r="AH45" s="6"/>
      <c r="AI45" s="6"/>
      <c r="AJ45" s="34"/>
      <c r="AK45" s="6"/>
      <c r="AL45" s="8"/>
      <c r="AM45" s="6"/>
      <c r="AN45" s="6"/>
      <c r="AO45" s="6"/>
      <c r="AP45" s="10"/>
      <c r="AQ45" s="6"/>
      <c r="AR45" s="6"/>
      <c r="AS45" s="6"/>
      <c r="AT45" s="6"/>
      <c r="AU45" s="6"/>
      <c r="AV45" s="6"/>
      <c r="AW45" s="8"/>
      <c r="AX45" s="6"/>
      <c r="AY45" s="7"/>
      <c r="AZ45" s="6"/>
      <c r="BA45" s="6"/>
      <c r="BB45" s="6"/>
      <c r="BC45" s="6"/>
      <c r="BD45" s="10"/>
      <c r="BE45" s="6"/>
      <c r="BF45" s="6"/>
      <c r="BG45" s="6"/>
      <c r="BH45" s="54"/>
      <c r="BI45" s="8"/>
      <c r="BJ45" s="12"/>
      <c r="BK45" s="51"/>
      <c r="BL45" s="51"/>
      <c r="BM45" s="51"/>
      <c r="BN45" s="51"/>
      <c r="BO45" s="51"/>
      <c r="BP45" s="51"/>
      <c r="BQ45" s="51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79"/>
      <c r="CE45" s="9"/>
      <c r="CF45" s="6"/>
      <c r="CG45" s="6"/>
      <c r="CH45" s="6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0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6"/>
      <c r="DI45" s="6"/>
      <c r="DJ45" s="6"/>
      <c r="DK45" s="8"/>
      <c r="DL45" s="8"/>
      <c r="DM45" s="8"/>
      <c r="DN45" s="6"/>
      <c r="DO45" s="6"/>
      <c r="DP45" s="6"/>
      <c r="DQ45" s="6"/>
      <c r="DR45" s="6"/>
      <c r="DS45" s="6"/>
      <c r="DT45" s="6"/>
      <c r="DU45" s="6"/>
      <c r="DV45" s="10"/>
      <c r="DW45" s="6"/>
      <c r="DX45" s="6"/>
      <c r="DY45" s="6"/>
      <c r="DZ45" s="6"/>
      <c r="EA45" s="6"/>
      <c r="EB45" s="6"/>
      <c r="EC45" s="6"/>
      <c r="ED45" s="6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</row>
    <row r="46" spans="1:200" ht="15.75">
      <c r="A46" s="95" t="s">
        <v>328</v>
      </c>
      <c r="B46" s="96">
        <v>25870</v>
      </c>
      <c r="C46" s="65">
        <v>20329</v>
      </c>
      <c r="D46" s="67">
        <v>6932</v>
      </c>
      <c r="E46" s="96">
        <v>3043</v>
      </c>
      <c r="F46" s="94">
        <v>20774</v>
      </c>
      <c r="G46" s="70">
        <f t="shared" si="17"/>
        <v>51078</v>
      </c>
      <c r="H46" s="71">
        <f t="shared" si="18"/>
        <v>76948</v>
      </c>
      <c r="I46" s="72" t="s">
        <v>335</v>
      </c>
      <c r="J46" s="8"/>
      <c r="K46" s="6"/>
      <c r="L46" s="6"/>
      <c r="M46" s="6"/>
      <c r="N46" s="6"/>
      <c r="O46" s="6"/>
      <c r="P46" s="7"/>
      <c r="Q46" s="6"/>
      <c r="R46" s="7"/>
      <c r="S46" s="6"/>
      <c r="T46" s="6"/>
      <c r="U46" s="6"/>
      <c r="V46" s="6"/>
      <c r="W46" s="6"/>
      <c r="X46" s="6"/>
      <c r="Y46" s="6"/>
      <c r="Z46" s="9"/>
      <c r="AA46" s="9"/>
      <c r="AB46" s="54"/>
      <c r="AC46" s="6"/>
      <c r="AD46" s="6"/>
      <c r="AE46" s="6"/>
      <c r="AF46" s="6"/>
      <c r="AG46" s="6"/>
      <c r="AH46" s="6"/>
      <c r="AI46" s="6"/>
      <c r="AJ46" s="34"/>
      <c r="AK46" s="6"/>
      <c r="AL46" s="8"/>
      <c r="AM46" s="6"/>
      <c r="AN46" s="6"/>
      <c r="AO46" s="6"/>
      <c r="AP46" s="10"/>
      <c r="AQ46" s="6"/>
      <c r="AR46" s="6"/>
      <c r="AS46" s="6"/>
      <c r="AT46" s="6"/>
      <c r="AU46" s="6"/>
      <c r="AV46" s="6"/>
      <c r="AW46" s="8"/>
      <c r="AX46" s="6"/>
      <c r="AY46" s="7"/>
      <c r="AZ46" s="6"/>
      <c r="BA46" s="6"/>
      <c r="BB46" s="6"/>
      <c r="BC46" s="6"/>
      <c r="BD46" s="10"/>
      <c r="BE46" s="6"/>
      <c r="BF46" s="6"/>
      <c r="BG46" s="6"/>
      <c r="BH46" s="54"/>
      <c r="BI46" s="8"/>
      <c r="BJ46" s="12"/>
      <c r="BK46" s="51"/>
      <c r="BL46" s="51"/>
      <c r="BM46" s="51"/>
      <c r="BN46" s="51"/>
      <c r="BO46" s="51"/>
      <c r="BP46" s="51"/>
      <c r="BQ46" s="51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79"/>
      <c r="CE46" s="9"/>
      <c r="CF46" s="6"/>
      <c r="CG46" s="6"/>
      <c r="CH46" s="6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0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6"/>
      <c r="DI46" s="6"/>
      <c r="DJ46" s="6"/>
      <c r="DK46" s="8"/>
      <c r="DL46" s="8"/>
      <c r="DM46" s="8"/>
      <c r="DN46" s="6"/>
      <c r="DO46" s="6"/>
      <c r="DP46" s="6"/>
      <c r="DQ46" s="6"/>
      <c r="DR46" s="6"/>
      <c r="DS46" s="6"/>
      <c r="DT46" s="6"/>
      <c r="DU46" s="6"/>
      <c r="DV46" s="10"/>
      <c r="DW46" s="6"/>
      <c r="DX46" s="6"/>
      <c r="DY46" s="6"/>
      <c r="DZ46" s="6"/>
      <c r="EA46" s="6"/>
      <c r="EB46" s="6"/>
      <c r="EC46" s="6"/>
      <c r="ED46" s="6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</row>
    <row r="47" spans="1:200" ht="15.75">
      <c r="A47" s="95" t="s">
        <v>337</v>
      </c>
      <c r="B47" s="96">
        <f>7012+152+13859+857+1570+871+549+2984</f>
        <v>27854</v>
      </c>
      <c r="C47" s="65">
        <v>20804</v>
      </c>
      <c r="D47" s="67">
        <v>7801</v>
      </c>
      <c r="E47" s="96">
        <v>2974</v>
      </c>
      <c r="F47" s="94">
        <v>19719</v>
      </c>
      <c r="G47" s="70">
        <f t="shared" si="17"/>
        <v>51298</v>
      </c>
      <c r="H47" s="71">
        <f t="shared" si="18"/>
        <v>79152</v>
      </c>
      <c r="I47" s="72" t="s">
        <v>336</v>
      </c>
      <c r="J47" s="8"/>
      <c r="K47" s="6"/>
      <c r="L47" s="6"/>
      <c r="M47" s="6"/>
      <c r="N47" s="6"/>
      <c r="O47" s="6"/>
      <c r="P47" s="7"/>
      <c r="Q47" s="6"/>
      <c r="R47" s="7"/>
      <c r="S47" s="6"/>
      <c r="T47" s="6"/>
      <c r="U47" s="6"/>
      <c r="V47" s="6"/>
      <c r="W47" s="6"/>
      <c r="X47" s="6"/>
      <c r="Y47" s="6"/>
      <c r="Z47" s="9"/>
      <c r="AA47" s="9"/>
      <c r="AB47" s="54"/>
      <c r="AC47" s="6"/>
      <c r="AD47" s="6"/>
      <c r="AE47" s="6"/>
      <c r="AF47" s="6"/>
      <c r="AG47" s="6"/>
      <c r="AH47" s="6"/>
      <c r="AI47" s="6"/>
      <c r="AJ47" s="34"/>
      <c r="AK47" s="6"/>
      <c r="AL47" s="8"/>
      <c r="AM47" s="6"/>
      <c r="AN47" s="6"/>
      <c r="AO47" s="6"/>
      <c r="AP47" s="10"/>
      <c r="AQ47" s="6"/>
      <c r="AR47" s="6"/>
      <c r="AS47" s="6"/>
      <c r="AT47" s="6"/>
      <c r="AU47" s="6"/>
      <c r="AV47" s="6"/>
      <c r="AW47" s="8"/>
      <c r="AX47" s="6"/>
      <c r="AY47" s="7"/>
      <c r="AZ47" s="6"/>
      <c r="BA47" s="6"/>
      <c r="BB47" s="6"/>
      <c r="BC47" s="6"/>
      <c r="BD47" s="10"/>
      <c r="BE47" s="6"/>
      <c r="BF47" s="6"/>
      <c r="BG47" s="6"/>
      <c r="BH47" s="54"/>
      <c r="BI47" s="8"/>
      <c r="BJ47" s="12"/>
      <c r="BK47" s="51"/>
      <c r="BL47" s="51"/>
      <c r="BM47" s="51"/>
      <c r="BN47" s="51"/>
      <c r="BO47" s="51"/>
      <c r="BP47" s="51"/>
      <c r="BQ47" s="51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79"/>
      <c r="CE47" s="9"/>
      <c r="CF47" s="6"/>
      <c r="CG47" s="6"/>
      <c r="CH47" s="6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0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6"/>
      <c r="DI47" s="6"/>
      <c r="DJ47" s="6"/>
      <c r="DK47" s="8"/>
      <c r="DL47" s="8"/>
      <c r="DM47" s="8"/>
      <c r="DN47" s="6"/>
      <c r="DO47" s="6"/>
      <c r="DP47" s="6"/>
      <c r="DQ47" s="6"/>
      <c r="DR47" s="6"/>
      <c r="DS47" s="6"/>
      <c r="DT47" s="6"/>
      <c r="DU47" s="6"/>
      <c r="DV47" s="10"/>
      <c r="DW47" s="6"/>
      <c r="DX47" s="6"/>
      <c r="DY47" s="6"/>
      <c r="DZ47" s="6"/>
      <c r="EA47" s="6"/>
      <c r="EB47" s="6"/>
      <c r="EC47" s="6"/>
      <c r="ED47" s="6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</row>
    <row r="48" spans="1:200">
      <c r="A48" s="95" t="s">
        <v>339</v>
      </c>
      <c r="B48" s="96">
        <v>28258</v>
      </c>
      <c r="C48" s="65">
        <v>21940</v>
      </c>
      <c r="D48" s="67">
        <v>7460</v>
      </c>
      <c r="E48" s="96">
        <v>3099</v>
      </c>
      <c r="F48" s="94">
        <v>18685</v>
      </c>
      <c r="G48" s="70">
        <f t="shared" si="17"/>
        <v>51184</v>
      </c>
      <c r="H48" s="71">
        <f t="shared" si="18"/>
        <v>79442</v>
      </c>
      <c r="I48" s="72" t="s">
        <v>338</v>
      </c>
    </row>
    <row r="49" spans="1:200">
      <c r="A49" s="95" t="s">
        <v>341</v>
      </c>
      <c r="B49" s="96">
        <v>26678</v>
      </c>
      <c r="C49" s="65">
        <v>21281</v>
      </c>
      <c r="D49" s="67">
        <v>7332</v>
      </c>
      <c r="E49" s="96">
        <v>3327</v>
      </c>
      <c r="F49" s="94">
        <v>18455</v>
      </c>
      <c r="G49" s="70">
        <f t="shared" si="17"/>
        <v>50395</v>
      </c>
      <c r="H49" s="71">
        <f t="shared" si="18"/>
        <v>77073</v>
      </c>
      <c r="I49" s="72" t="s">
        <v>340</v>
      </c>
    </row>
    <row r="50" spans="1:200" customFormat="1">
      <c r="A50" s="90" t="s">
        <v>311</v>
      </c>
      <c r="B50" s="91"/>
      <c r="C50" s="91"/>
      <c r="D50" s="91"/>
      <c r="E50" s="91"/>
      <c r="F50" s="91"/>
      <c r="G50" s="91"/>
      <c r="H50" s="91"/>
      <c r="I50" s="92" t="s">
        <v>312</v>
      </c>
      <c r="J50" s="91"/>
      <c r="K50" s="91"/>
      <c r="L50" s="91"/>
      <c r="M50" s="91"/>
      <c r="N50" s="91"/>
      <c r="O50" s="91"/>
      <c r="P50" s="91"/>
    </row>
    <row r="51" spans="1:200" customFormat="1">
      <c r="A51" s="114" t="s">
        <v>333</v>
      </c>
      <c r="B51" s="91"/>
      <c r="C51" s="91"/>
      <c r="D51" s="91"/>
      <c r="E51" s="91"/>
      <c r="F51" s="91"/>
      <c r="G51" s="91"/>
      <c r="H51" s="91"/>
      <c r="I51" s="92" t="s">
        <v>332</v>
      </c>
      <c r="J51" s="91"/>
      <c r="K51" s="91"/>
      <c r="L51" s="91"/>
      <c r="M51" s="91"/>
      <c r="N51" s="91"/>
      <c r="O51" s="91"/>
      <c r="P51" s="91"/>
    </row>
    <row r="52" spans="1:200">
      <c r="A52" s="98" t="s">
        <v>330</v>
      </c>
      <c r="B52" s="99"/>
      <c r="C52" s="99"/>
      <c r="D52" s="99"/>
      <c r="E52" s="99"/>
      <c r="F52" s="99"/>
      <c r="G52" s="100"/>
      <c r="H52" s="100"/>
      <c r="I52" s="101" t="s">
        <v>329</v>
      </c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2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103" t="e">
        <f t="shared" ref="BJ52:BQ52" si="19">SUM(BJ53:BJ56)</f>
        <v>#REF!</v>
      </c>
      <c r="BK52" s="104" t="e">
        <f t="shared" si="19"/>
        <v>#REF!</v>
      </c>
      <c r="BL52" s="104" t="e">
        <f t="shared" si="19"/>
        <v>#REF!</v>
      </c>
      <c r="BM52" s="104" t="e">
        <f t="shared" si="19"/>
        <v>#REF!</v>
      </c>
      <c r="BN52" s="104" t="e">
        <f t="shared" si="19"/>
        <v>#REF!</v>
      </c>
      <c r="BO52" s="104" t="e">
        <f t="shared" si="19"/>
        <v>#REF!</v>
      </c>
      <c r="BP52" s="104" t="e">
        <f t="shared" si="19"/>
        <v>#REF!</v>
      </c>
      <c r="BQ52" s="104" t="e">
        <f t="shared" si="19"/>
        <v>#REF!</v>
      </c>
      <c r="BR52" s="105" t="s">
        <v>73</v>
      </c>
      <c r="BS52" s="99"/>
      <c r="BT52" s="106" t="s">
        <v>74</v>
      </c>
      <c r="BU52" s="104" t="e">
        <f>BQ52</f>
        <v>#REF!</v>
      </c>
      <c r="BV52" s="104" t="e">
        <f>BP52</f>
        <v>#REF!</v>
      </c>
      <c r="BW52" s="104" t="e">
        <f>BO52</f>
        <v>#REF!</v>
      </c>
      <c r="BX52" s="104" t="e">
        <f>BN52</f>
        <v>#REF!</v>
      </c>
      <c r="BY52" s="104" t="e">
        <f>BM52</f>
        <v>#REF!</v>
      </c>
      <c r="BZ52" s="104" t="e">
        <f>BL52</f>
        <v>#REF!</v>
      </c>
      <c r="CA52" s="104" t="e">
        <f>BK52</f>
        <v>#REF!</v>
      </c>
      <c r="CB52" s="104" t="e">
        <f>BJ52</f>
        <v>#REF!</v>
      </c>
      <c r="CC52" s="104"/>
      <c r="CD52" s="104"/>
      <c r="CE52" s="107"/>
      <c r="CF52" s="108"/>
      <c r="CG52" s="108"/>
      <c r="CH52" s="108"/>
      <c r="CI52" s="109" t="e">
        <f>#REF!-CI53</f>
        <v>#REF!</v>
      </c>
      <c r="CJ52" s="109" t="e">
        <f>#REF!-CJ53</f>
        <v>#REF!</v>
      </c>
      <c r="CK52" s="109" t="e">
        <f>#REF!-CK53</f>
        <v>#REF!</v>
      </c>
      <c r="CL52" s="109" t="e">
        <f>#REF!-CL53</f>
        <v>#REF!</v>
      </c>
      <c r="CM52" s="109" t="e">
        <f>#REF!-CM53</f>
        <v>#REF!</v>
      </c>
      <c r="CN52" s="109" t="e">
        <f>#REF!-CN53</f>
        <v>#REF!</v>
      </c>
      <c r="CO52" s="109" t="e">
        <f>#REF!-CO53</f>
        <v>#REF!</v>
      </c>
      <c r="CP52" s="110" t="s">
        <v>260</v>
      </c>
      <c r="CQ52" s="99"/>
      <c r="CR52" s="99"/>
      <c r="CS52" s="99"/>
      <c r="CT52" s="111"/>
      <c r="CU52" s="99"/>
      <c r="CV52" s="99"/>
      <c r="CW52" s="99"/>
      <c r="CX52" s="99"/>
      <c r="CY52" s="99"/>
      <c r="CZ52" s="106" t="s">
        <v>157</v>
      </c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110" t="s">
        <v>83</v>
      </c>
      <c r="DO52" s="110" t="s">
        <v>83</v>
      </c>
      <c r="DP52" s="110" t="s">
        <v>83</v>
      </c>
      <c r="DQ52" s="108">
        <v>183</v>
      </c>
      <c r="DR52" s="108">
        <v>429</v>
      </c>
      <c r="DS52" s="108">
        <v>31</v>
      </c>
      <c r="DT52" s="108">
        <v>116</v>
      </c>
      <c r="DU52" s="108">
        <f t="shared" ref="DU52:DU62" si="20">SUM(DN52:DT52)</f>
        <v>759</v>
      </c>
      <c r="DV52" s="105" t="s">
        <v>187</v>
      </c>
      <c r="DW52" s="108"/>
      <c r="DX52" s="110" t="s">
        <v>188</v>
      </c>
      <c r="DY52" s="108">
        <f t="shared" ref="DY52:DY62" si="21">DU52</f>
        <v>759</v>
      </c>
      <c r="DZ52" s="108">
        <f t="shared" ref="DZ52:DZ61" si="22">DT52</f>
        <v>116</v>
      </c>
      <c r="EA52" s="108">
        <f>DS52</f>
        <v>31</v>
      </c>
      <c r="EB52" s="108">
        <f t="shared" ref="EB52:EB60" si="23">DR52</f>
        <v>429</v>
      </c>
      <c r="EC52" s="108">
        <f>DQ52</f>
        <v>183</v>
      </c>
      <c r="ED52" s="110" t="s">
        <v>83</v>
      </c>
      <c r="EE52" s="106" t="s">
        <v>83</v>
      </c>
      <c r="EF52" s="106" t="s">
        <v>83</v>
      </c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</row>
    <row r="53" spans="1:200" s="113" customFormat="1">
      <c r="A53" s="98" t="s">
        <v>331</v>
      </c>
      <c r="B53" s="112"/>
      <c r="C53" s="112"/>
      <c r="D53" s="97"/>
    </row>
    <row r="54" spans="1:200">
      <c r="B54" s="8"/>
      <c r="C54" s="8"/>
      <c r="D54" s="8"/>
      <c r="E54" s="8"/>
      <c r="F54" s="8"/>
      <c r="G54" s="80"/>
      <c r="H54" s="8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51" t="e">
        <f>#REF!/#REF!*100</f>
        <v>#REF!</v>
      </c>
      <c r="BK54" s="51" t="e">
        <f>#REF!/#REF!*100</f>
        <v>#REF!</v>
      </c>
      <c r="BL54" s="51" t="e">
        <f>#REF!/#REF!*100</f>
        <v>#REF!</v>
      </c>
      <c r="BM54" s="51" t="e">
        <f>#REF!/#REF!*100</f>
        <v>#REF!</v>
      </c>
      <c r="BN54" s="51" t="e">
        <f>#REF!/#REF!*100</f>
        <v>#REF!</v>
      </c>
      <c r="BO54" s="51" t="e">
        <f>#REF!/#REF!*100</f>
        <v>#REF!</v>
      </c>
      <c r="BP54" s="51" t="e">
        <f>#REF!/#REF!*100</f>
        <v>#REF!</v>
      </c>
      <c r="BQ54" s="51" t="e">
        <f>#REF!/#REF!*100</f>
        <v>#REF!</v>
      </c>
      <c r="BR54" s="35" t="s">
        <v>148</v>
      </c>
      <c r="BS54" s="8"/>
      <c r="BT54" s="11" t="s">
        <v>139</v>
      </c>
      <c r="BU54" s="51" t="e">
        <f>BQ54</f>
        <v>#REF!</v>
      </c>
      <c r="BV54" s="51" t="e">
        <f>BP54</f>
        <v>#REF!</v>
      </c>
      <c r="BW54" s="51" t="e">
        <f>BO54</f>
        <v>#REF!</v>
      </c>
      <c r="BX54" s="51" t="e">
        <f>BN54</f>
        <v>#REF!</v>
      </c>
      <c r="BY54" s="51" t="e">
        <f>BM54</f>
        <v>#REF!</v>
      </c>
      <c r="BZ54" s="51" t="e">
        <f>BL54</f>
        <v>#REF!</v>
      </c>
      <c r="CA54" s="51" t="e">
        <f>BK54</f>
        <v>#REF!</v>
      </c>
      <c r="CB54" s="51" t="e">
        <f>BJ54</f>
        <v>#REF!</v>
      </c>
      <c r="CC54" s="51"/>
      <c r="CD54" s="51"/>
      <c r="CE54" s="37"/>
      <c r="CF54" s="6"/>
      <c r="CG54" s="6"/>
      <c r="CH54" s="6"/>
      <c r="CI54" s="41" t="e">
        <f>#REF!</f>
        <v>#REF!</v>
      </c>
      <c r="CJ54" s="41" t="e">
        <f>#REF!</f>
        <v>#REF!</v>
      </c>
      <c r="CK54" s="41" t="e">
        <f>#REF!</f>
        <v>#REF!</v>
      </c>
      <c r="CL54" s="41" t="e">
        <f>#REF!</f>
        <v>#REF!</v>
      </c>
      <c r="CM54" s="41" t="e">
        <f>#REF!</f>
        <v>#REF!</v>
      </c>
      <c r="CN54" s="41" t="e">
        <f>#REF!</f>
        <v>#REF!</v>
      </c>
      <c r="CO54" s="41" t="e">
        <f>#REF!</f>
        <v>#REF!</v>
      </c>
      <c r="CP54" s="7" t="s">
        <v>262</v>
      </c>
      <c r="CQ54" s="8"/>
      <c r="CR54" s="8"/>
      <c r="CS54" s="8"/>
      <c r="CT54" s="12"/>
      <c r="CU54" s="8"/>
      <c r="CV54" s="8"/>
      <c r="CW54" s="8"/>
      <c r="CX54" s="41" t="e">
        <f t="shared" ref="CX54:CX59" si="24">AVERAGEA(CY54:DC54)</f>
        <v>#REF!</v>
      </c>
      <c r="CY54" s="41">
        <v>304</v>
      </c>
      <c r="CZ54" s="41">
        <v>335</v>
      </c>
      <c r="DA54" s="41">
        <v>353</v>
      </c>
      <c r="DB54" s="41">
        <v>355</v>
      </c>
      <c r="DC54" s="41" t="e">
        <f>#REF!</f>
        <v>#REF!</v>
      </c>
      <c r="DD54" s="11" t="s">
        <v>73</v>
      </c>
      <c r="DE54" s="8"/>
      <c r="DF54" s="8"/>
      <c r="DG54" s="8"/>
      <c r="DH54" s="8"/>
      <c r="DI54" s="8"/>
      <c r="DJ54" s="8"/>
      <c r="DK54" s="8"/>
      <c r="DL54" s="8"/>
      <c r="DM54" s="8"/>
      <c r="DN54" s="7" t="s">
        <v>83</v>
      </c>
      <c r="DO54" s="6">
        <f>DO55+DO56</f>
        <v>138</v>
      </c>
      <c r="DP54" s="6">
        <f>DP55+DP56</f>
        <v>32</v>
      </c>
      <c r="DQ54" s="7" t="s">
        <v>83</v>
      </c>
      <c r="DR54" s="6">
        <f>DR55+DR56</f>
        <v>656</v>
      </c>
      <c r="DS54" s="6">
        <f>DS55+DS56</f>
        <v>170</v>
      </c>
      <c r="DT54" s="6">
        <f>DT55+DT56</f>
        <v>514</v>
      </c>
      <c r="DU54" s="6">
        <f t="shared" si="20"/>
        <v>1510</v>
      </c>
      <c r="DV54" s="10" t="s">
        <v>191</v>
      </c>
      <c r="DW54" s="6"/>
      <c r="DX54" s="7" t="s">
        <v>192</v>
      </c>
      <c r="DY54" s="6">
        <f t="shared" si="21"/>
        <v>1510</v>
      </c>
      <c r="DZ54" s="6">
        <f t="shared" si="22"/>
        <v>514</v>
      </c>
      <c r="EA54" s="6">
        <f>DS54</f>
        <v>170</v>
      </c>
      <c r="EB54" s="6">
        <f t="shared" si="23"/>
        <v>656</v>
      </c>
      <c r="EC54" s="7" t="s">
        <v>83</v>
      </c>
      <c r="ED54" s="6">
        <f>DP54</f>
        <v>32</v>
      </c>
      <c r="EE54" s="41">
        <f t="shared" ref="EE54:EE60" si="25">DO54</f>
        <v>138</v>
      </c>
      <c r="EF54" s="11" t="s">
        <v>83</v>
      </c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</row>
    <row r="55" spans="1:200">
      <c r="B55" s="8"/>
      <c r="C55" s="8"/>
      <c r="D55" s="8"/>
      <c r="E55" s="8"/>
      <c r="F55" s="8"/>
      <c r="G55" s="80"/>
      <c r="H55" s="8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51" t="e">
        <f>#REF!/#REF!*100</f>
        <v>#REF!</v>
      </c>
      <c r="BK55" s="51" t="e">
        <f>#REF!/#REF!*100</f>
        <v>#REF!</v>
      </c>
      <c r="BL55" s="51" t="e">
        <f>#REF!/#REF!*100</f>
        <v>#REF!</v>
      </c>
      <c r="BM55" s="51" t="e">
        <f>#REF!/#REF!*100</f>
        <v>#REF!</v>
      </c>
      <c r="BN55" s="51" t="e">
        <f>#REF!/#REF!*100</f>
        <v>#REF!</v>
      </c>
      <c r="BO55" s="51" t="e">
        <f>#REF!/#REF!*100</f>
        <v>#REF!</v>
      </c>
      <c r="BP55" s="51" t="e">
        <f>#REF!/#REF!*100</f>
        <v>#REF!</v>
      </c>
      <c r="BQ55" s="51" t="e">
        <f>#REF!/#REF!*100</f>
        <v>#REF!</v>
      </c>
      <c r="BR55" s="35" t="s">
        <v>157</v>
      </c>
      <c r="BS55" s="8"/>
      <c r="BT55" s="11" t="s">
        <v>76</v>
      </c>
      <c r="BU55" s="51" t="e">
        <f>BQ55</f>
        <v>#REF!</v>
      </c>
      <c r="BV55" s="51" t="e">
        <f>BP55</f>
        <v>#REF!</v>
      </c>
      <c r="BW55" s="51" t="e">
        <f>BO55</f>
        <v>#REF!</v>
      </c>
      <c r="BX55" s="51" t="e">
        <f>BN55</f>
        <v>#REF!</v>
      </c>
      <c r="BY55" s="51" t="e">
        <f>BM55</f>
        <v>#REF!</v>
      </c>
      <c r="BZ55" s="51" t="e">
        <f>BL55</f>
        <v>#REF!</v>
      </c>
      <c r="CA55" s="51" t="e">
        <f>BK55</f>
        <v>#REF!</v>
      </c>
      <c r="CB55" s="51" t="e">
        <f>BJ55</f>
        <v>#REF!</v>
      </c>
      <c r="CC55" s="51"/>
      <c r="CD55" s="51"/>
      <c r="CE55" s="37"/>
      <c r="CF55" s="6"/>
      <c r="CG55" s="6"/>
      <c r="CH55" s="6"/>
      <c r="CI55" s="41" t="e">
        <f>#REF!</f>
        <v>#REF!</v>
      </c>
      <c r="CJ55" s="41" t="e">
        <f>#REF!</f>
        <v>#REF!</v>
      </c>
      <c r="CK55" s="41" t="e">
        <f>#REF!</f>
        <v>#REF!</v>
      </c>
      <c r="CL55" s="41" t="e">
        <f>#REF!</f>
        <v>#REF!</v>
      </c>
      <c r="CM55" s="41" t="e">
        <f>#REF!</f>
        <v>#REF!</v>
      </c>
      <c r="CN55" s="41" t="e">
        <f>#REF!</f>
        <v>#REF!</v>
      </c>
      <c r="CO55" s="41" t="e">
        <f>#REF!</f>
        <v>#REF!</v>
      </c>
      <c r="CP55" s="7" t="s">
        <v>263</v>
      </c>
      <c r="CQ55" s="8"/>
      <c r="CR55" s="8"/>
      <c r="CS55" s="8"/>
      <c r="CT55" s="12"/>
      <c r="CU55" s="8"/>
      <c r="CV55" s="8"/>
      <c r="CW55" s="8"/>
      <c r="CX55" s="41" t="e">
        <f t="shared" si="24"/>
        <v>#REF!</v>
      </c>
      <c r="CY55" s="41">
        <v>25</v>
      </c>
      <c r="CZ55" s="41">
        <v>25</v>
      </c>
      <c r="DA55" s="41">
        <v>23</v>
      </c>
      <c r="DB55" s="41">
        <v>30</v>
      </c>
      <c r="DC55" s="41" t="e">
        <f>#REF!</f>
        <v>#REF!</v>
      </c>
      <c r="DD55" s="11" t="s">
        <v>264</v>
      </c>
      <c r="DE55" s="8"/>
      <c r="DF55" s="8"/>
      <c r="DG55" s="8"/>
      <c r="DH55" s="8"/>
      <c r="DI55" s="8"/>
      <c r="DJ55" s="8"/>
      <c r="DK55" s="8"/>
      <c r="DL55" s="8"/>
      <c r="DM55" s="8"/>
      <c r="DN55" s="7" t="s">
        <v>83</v>
      </c>
      <c r="DO55" s="6">
        <v>79</v>
      </c>
      <c r="DP55" s="7" t="s">
        <v>83</v>
      </c>
      <c r="DQ55" s="7" t="s">
        <v>83</v>
      </c>
      <c r="DR55" s="6">
        <v>368</v>
      </c>
      <c r="DS55" s="6">
        <v>170</v>
      </c>
      <c r="DT55" s="6">
        <v>234</v>
      </c>
      <c r="DU55" s="6">
        <f t="shared" si="20"/>
        <v>851</v>
      </c>
      <c r="DV55" s="10" t="s">
        <v>265</v>
      </c>
      <c r="DW55" s="6"/>
      <c r="DX55" s="7" t="s">
        <v>245</v>
      </c>
      <c r="DY55" s="6">
        <f t="shared" si="21"/>
        <v>851</v>
      </c>
      <c r="DZ55" s="6">
        <f t="shared" si="22"/>
        <v>234</v>
      </c>
      <c r="EA55" s="6">
        <f>DS55</f>
        <v>170</v>
      </c>
      <c r="EB55" s="6">
        <f t="shared" si="23"/>
        <v>368</v>
      </c>
      <c r="EC55" s="7" t="s">
        <v>83</v>
      </c>
      <c r="ED55" s="7" t="s">
        <v>83</v>
      </c>
      <c r="EE55" s="41">
        <f t="shared" si="25"/>
        <v>79</v>
      </c>
      <c r="EF55" s="11" t="s">
        <v>83</v>
      </c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</row>
    <row r="56" spans="1:200">
      <c r="D56" s="8"/>
      <c r="E56" s="8"/>
      <c r="F56" s="8"/>
      <c r="G56" s="8"/>
      <c r="H56" s="8"/>
      <c r="I56" s="8"/>
      <c r="J56" s="8"/>
      <c r="K56" s="8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2" t="s">
        <v>83</v>
      </c>
      <c r="BK56" s="51" t="e">
        <f>#REF!/#REF!*100</f>
        <v>#REF!</v>
      </c>
      <c r="BL56" s="51" t="e">
        <f>#REF!/#REF!*100</f>
        <v>#REF!</v>
      </c>
      <c r="BM56" s="51" t="e">
        <f>#REF!/#REF!*100</f>
        <v>#REF!</v>
      </c>
      <c r="BN56" s="51" t="e">
        <f>#REF!/#REF!*100</f>
        <v>#REF!</v>
      </c>
      <c r="BO56" s="51" t="e">
        <f>#REF!/#REF!*100</f>
        <v>#REF!</v>
      </c>
      <c r="BP56" s="51" t="e">
        <f>#REF!/#REF!*100</f>
        <v>#REF!</v>
      </c>
      <c r="BQ56" s="51" t="e">
        <f>#REF!/#REF!*100</f>
        <v>#REF!</v>
      </c>
      <c r="BR56" s="35" t="s">
        <v>167</v>
      </c>
      <c r="BS56" s="8"/>
      <c r="BT56" s="7" t="s">
        <v>77</v>
      </c>
      <c r="BU56" s="51" t="e">
        <f>BQ56</f>
        <v>#REF!</v>
      </c>
      <c r="BV56" s="51" t="e">
        <f>BP56</f>
        <v>#REF!</v>
      </c>
      <c r="BW56" s="51" t="e">
        <f>BO56</f>
        <v>#REF!</v>
      </c>
      <c r="BX56" s="51" t="e">
        <f>BN56</f>
        <v>#REF!</v>
      </c>
      <c r="BY56" s="51" t="e">
        <f>BM56</f>
        <v>#REF!</v>
      </c>
      <c r="BZ56" s="51" t="e">
        <f>BL56</f>
        <v>#REF!</v>
      </c>
      <c r="CA56" s="51" t="e">
        <f>BK56</f>
        <v>#REF!</v>
      </c>
      <c r="CB56" s="52" t="s">
        <v>83</v>
      </c>
      <c r="CC56" s="52"/>
      <c r="CD56" s="52"/>
      <c r="CE56" s="36"/>
      <c r="CF56" s="6"/>
      <c r="CG56" s="6"/>
      <c r="CH56" s="6"/>
      <c r="CI56" s="41" t="e">
        <f>#REF!</f>
        <v>#REF!</v>
      </c>
      <c r="CJ56" s="41" t="e">
        <f>#REF!</f>
        <v>#REF!</v>
      </c>
      <c r="CK56" s="41" t="e">
        <f>#REF!</f>
        <v>#REF!</v>
      </c>
      <c r="CL56" s="41" t="e">
        <f>#REF!</f>
        <v>#REF!</v>
      </c>
      <c r="CM56" s="41" t="e">
        <f>#REF!</f>
        <v>#REF!</v>
      </c>
      <c r="CN56" s="41" t="e">
        <f>#REF!</f>
        <v>#REF!</v>
      </c>
      <c r="CO56" s="41" t="e">
        <f>#REF!</f>
        <v>#REF!</v>
      </c>
      <c r="CP56" s="7" t="s">
        <v>266</v>
      </c>
      <c r="CQ56" s="8"/>
      <c r="CR56" s="8"/>
      <c r="CS56" s="8"/>
      <c r="CT56" s="12"/>
      <c r="CU56" s="8"/>
      <c r="CV56" s="8"/>
      <c r="CW56" s="8"/>
      <c r="CX56" s="41" t="e">
        <f t="shared" si="24"/>
        <v>#REF!</v>
      </c>
      <c r="CY56" s="41">
        <v>19</v>
      </c>
      <c r="CZ56" s="41">
        <v>24</v>
      </c>
      <c r="DA56" s="41">
        <v>18</v>
      </c>
      <c r="DB56" s="41">
        <v>28</v>
      </c>
      <c r="DC56" s="41" t="e">
        <f>#REF!</f>
        <v>#REF!</v>
      </c>
      <c r="DD56" s="11" t="s">
        <v>267</v>
      </c>
      <c r="DE56" s="8"/>
      <c r="DF56" s="8"/>
      <c r="DG56" s="8"/>
      <c r="DH56" s="8"/>
      <c r="DI56" s="8"/>
      <c r="DJ56" s="8"/>
      <c r="DK56" s="8"/>
      <c r="DL56" s="8"/>
      <c r="DM56" s="8"/>
      <c r="DN56" s="7" t="s">
        <v>83</v>
      </c>
      <c r="DO56" s="6">
        <v>59</v>
      </c>
      <c r="DP56" s="6">
        <v>32</v>
      </c>
      <c r="DQ56" s="7" t="s">
        <v>83</v>
      </c>
      <c r="DR56" s="6">
        <v>288</v>
      </c>
      <c r="DS56" s="7" t="s">
        <v>83</v>
      </c>
      <c r="DT56" s="6">
        <v>280</v>
      </c>
      <c r="DU56" s="6">
        <f t="shared" si="20"/>
        <v>659</v>
      </c>
      <c r="DV56" s="10" t="s">
        <v>195</v>
      </c>
      <c r="DW56" s="6"/>
      <c r="DX56" s="7" t="s">
        <v>196</v>
      </c>
      <c r="DY56" s="6">
        <f t="shared" si="21"/>
        <v>659</v>
      </c>
      <c r="DZ56" s="6">
        <f t="shared" si="22"/>
        <v>280</v>
      </c>
      <c r="EA56" s="7" t="s">
        <v>83</v>
      </c>
      <c r="EB56" s="6">
        <f t="shared" si="23"/>
        <v>288</v>
      </c>
      <c r="EC56" s="7" t="s">
        <v>83</v>
      </c>
      <c r="ED56" s="6">
        <f>DP56</f>
        <v>32</v>
      </c>
      <c r="EE56" s="41">
        <f t="shared" si="25"/>
        <v>59</v>
      </c>
      <c r="EF56" s="11" t="s">
        <v>83</v>
      </c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</row>
    <row r="57" spans="1:200">
      <c r="B57" s="8"/>
      <c r="C57" s="8"/>
      <c r="D57" s="8"/>
      <c r="E57" s="8"/>
      <c r="F57" s="8"/>
      <c r="G57" s="80"/>
      <c r="H57" s="8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9"/>
      <c r="CF57" s="8"/>
      <c r="CG57" s="8"/>
      <c r="CH57" s="8"/>
      <c r="CI57" s="41" t="e">
        <f>#REF!</f>
        <v>#REF!</v>
      </c>
      <c r="CJ57" s="41" t="e">
        <f>#REF!</f>
        <v>#REF!</v>
      </c>
      <c r="CK57" s="41" t="e">
        <f>#REF!</f>
        <v>#REF!</v>
      </c>
      <c r="CL57" s="41" t="e">
        <f>#REF!</f>
        <v>#REF!</v>
      </c>
      <c r="CM57" s="41" t="e">
        <f>#REF!</f>
        <v>#REF!</v>
      </c>
      <c r="CN57" s="41" t="e">
        <f>#REF!</f>
        <v>#REF!</v>
      </c>
      <c r="CO57" s="41" t="e">
        <f>#REF!</f>
        <v>#REF!</v>
      </c>
      <c r="CP57" s="7" t="s">
        <v>268</v>
      </c>
      <c r="CQ57" s="8"/>
      <c r="CR57" s="8"/>
      <c r="CS57" s="8"/>
      <c r="CT57" s="12"/>
      <c r="CU57" s="8"/>
      <c r="CV57" s="8"/>
      <c r="CW57" s="8"/>
      <c r="CX57" s="41" t="e">
        <f t="shared" si="24"/>
        <v>#REF!</v>
      </c>
      <c r="CY57" s="41">
        <v>72</v>
      </c>
      <c r="CZ57" s="41">
        <v>71</v>
      </c>
      <c r="DA57" s="41">
        <v>86</v>
      </c>
      <c r="DB57" s="41">
        <v>80</v>
      </c>
      <c r="DC57" s="41" t="e">
        <f>#REF!</f>
        <v>#REF!</v>
      </c>
      <c r="DD57" s="11" t="s">
        <v>269</v>
      </c>
      <c r="DE57" s="8"/>
      <c r="DF57" s="8"/>
      <c r="DG57" s="8"/>
      <c r="DH57" s="8"/>
      <c r="DI57" s="8"/>
      <c r="DJ57" s="8"/>
      <c r="DK57" s="8"/>
      <c r="DL57" s="8"/>
      <c r="DM57" s="8"/>
      <c r="DN57" s="6">
        <f t="shared" ref="DN57:DT57" si="26">DN58+DN59+DN60</f>
        <v>158</v>
      </c>
      <c r="DO57" s="6">
        <f t="shared" si="26"/>
        <v>193</v>
      </c>
      <c r="DP57" s="6">
        <f t="shared" si="26"/>
        <v>133</v>
      </c>
      <c r="DQ57" s="6">
        <f t="shared" si="26"/>
        <v>252</v>
      </c>
      <c r="DR57" s="6">
        <f t="shared" si="26"/>
        <v>599</v>
      </c>
      <c r="DS57" s="6">
        <f t="shared" si="26"/>
        <v>335</v>
      </c>
      <c r="DT57" s="6">
        <f t="shared" si="26"/>
        <v>680</v>
      </c>
      <c r="DU57" s="6">
        <f t="shared" si="20"/>
        <v>2350</v>
      </c>
      <c r="DV57" s="10" t="s">
        <v>198</v>
      </c>
      <c r="DW57" s="6"/>
      <c r="DX57" s="7" t="s">
        <v>199</v>
      </c>
      <c r="DY57" s="6">
        <f t="shared" si="21"/>
        <v>2350</v>
      </c>
      <c r="DZ57" s="6">
        <f t="shared" si="22"/>
        <v>680</v>
      </c>
      <c r="EA57" s="6">
        <f>DS57</f>
        <v>335</v>
      </c>
      <c r="EB57" s="6">
        <f t="shared" si="23"/>
        <v>599</v>
      </c>
      <c r="EC57" s="6">
        <f>DQ57</f>
        <v>252</v>
      </c>
      <c r="ED57" s="6">
        <f>DP57</f>
        <v>133</v>
      </c>
      <c r="EE57" s="41">
        <f t="shared" si="25"/>
        <v>193</v>
      </c>
      <c r="EF57" s="41">
        <f>DN57</f>
        <v>158</v>
      </c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</row>
    <row r="58" spans="1:200">
      <c r="B58" s="8"/>
      <c r="C58" s="8"/>
      <c r="D58" s="8"/>
      <c r="E58" s="8"/>
      <c r="F58" s="8"/>
      <c r="G58" s="80"/>
      <c r="H58" s="8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11" t="s">
        <v>270</v>
      </c>
      <c r="BM58" s="8"/>
      <c r="BN58" s="8"/>
      <c r="BO58" s="8"/>
      <c r="BP58" s="8"/>
      <c r="BQ58" s="8"/>
      <c r="BR58" s="8"/>
      <c r="BS58" s="8"/>
      <c r="BT58" s="11" t="s">
        <v>271</v>
      </c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9"/>
      <c r="CF58" s="8"/>
      <c r="CG58" s="8"/>
      <c r="CH58" s="8"/>
      <c r="CI58" s="41" t="e">
        <f>#REF!+#REF!+#REF!</f>
        <v>#REF!</v>
      </c>
      <c r="CJ58" s="41" t="e">
        <f>#REF!+#REF!+#REF!</f>
        <v>#REF!</v>
      </c>
      <c r="CK58" s="41" t="e">
        <f>#REF!+#REF!+#REF!</f>
        <v>#REF!</v>
      </c>
      <c r="CL58" s="41" t="e">
        <f>#REF!+#REF!+#REF!</f>
        <v>#REF!</v>
      </c>
      <c r="CM58" s="41" t="e">
        <f>#REF!+#REF!+#REF!</f>
        <v>#REF!</v>
      </c>
      <c r="CN58" s="41" t="e">
        <f>#REF!+#REF!+#REF!</f>
        <v>#REF!</v>
      </c>
      <c r="CO58" s="41" t="e">
        <f>#REF!+#REF!+#REF!</f>
        <v>#REF!</v>
      </c>
      <c r="CP58" s="7" t="s">
        <v>272</v>
      </c>
      <c r="CQ58" s="8"/>
      <c r="CR58" s="8"/>
      <c r="CS58" s="8"/>
      <c r="CT58" s="12"/>
      <c r="CU58" s="8"/>
      <c r="CV58" s="8"/>
      <c r="CW58" s="8"/>
      <c r="CX58" s="41" t="e">
        <f t="shared" si="24"/>
        <v>#REF!</v>
      </c>
      <c r="CY58" s="41">
        <f>66+12</f>
        <v>78</v>
      </c>
      <c r="CZ58" s="41">
        <f>90+10</f>
        <v>100</v>
      </c>
      <c r="DA58" s="41">
        <f>77+8</f>
        <v>85</v>
      </c>
      <c r="DB58" s="41">
        <f>65+17</f>
        <v>82</v>
      </c>
      <c r="DC58" s="41" t="e">
        <f>#REF!+#REF!</f>
        <v>#REF!</v>
      </c>
      <c r="DD58" s="11" t="s">
        <v>273</v>
      </c>
      <c r="DE58" s="8"/>
      <c r="DF58" s="8"/>
      <c r="DG58" s="8"/>
      <c r="DH58" s="8"/>
      <c r="DI58" s="8"/>
      <c r="DJ58" s="8"/>
      <c r="DK58" s="8"/>
      <c r="DL58" s="8"/>
      <c r="DM58" s="8"/>
      <c r="DN58" s="6">
        <v>22</v>
      </c>
      <c r="DO58" s="6">
        <v>30</v>
      </c>
      <c r="DP58" s="6">
        <v>111</v>
      </c>
      <c r="DQ58" s="6">
        <v>56</v>
      </c>
      <c r="DR58" s="6">
        <v>164</v>
      </c>
      <c r="DS58" s="6">
        <v>143</v>
      </c>
      <c r="DT58" s="6">
        <v>159</v>
      </c>
      <c r="DU58" s="6">
        <f t="shared" si="20"/>
        <v>685</v>
      </c>
      <c r="DV58" s="10" t="s">
        <v>200</v>
      </c>
      <c r="DW58" s="6"/>
      <c r="DX58" s="7" t="s">
        <v>201</v>
      </c>
      <c r="DY58" s="6">
        <f t="shared" si="21"/>
        <v>685</v>
      </c>
      <c r="DZ58" s="6">
        <f t="shared" si="22"/>
        <v>159</v>
      </c>
      <c r="EA58" s="6">
        <f>DS58</f>
        <v>143</v>
      </c>
      <c r="EB58" s="6">
        <f t="shared" si="23"/>
        <v>164</v>
      </c>
      <c r="EC58" s="6">
        <f>DQ58</f>
        <v>56</v>
      </c>
      <c r="ED58" s="6">
        <f>DP58</f>
        <v>111</v>
      </c>
      <c r="EE58" s="41">
        <f t="shared" si="25"/>
        <v>30</v>
      </c>
      <c r="EF58" s="41">
        <f>DN58</f>
        <v>22</v>
      </c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</row>
    <row r="59" spans="1:200">
      <c r="B59" s="8"/>
      <c r="C59" s="8"/>
      <c r="D59" s="8"/>
      <c r="E59" s="8"/>
      <c r="F59" s="8"/>
      <c r="G59" s="80"/>
      <c r="H59" s="8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11" t="s">
        <v>212</v>
      </c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9"/>
      <c r="CF59" s="8"/>
      <c r="CG59" s="8"/>
      <c r="CH59" s="8"/>
      <c r="CI59" s="35" t="e">
        <f>#REF!</f>
        <v>#REF!</v>
      </c>
      <c r="CJ59" s="35" t="e">
        <f>#REF!</f>
        <v>#REF!</v>
      </c>
      <c r="CK59" s="35" t="e">
        <f>#REF!</f>
        <v>#REF!</v>
      </c>
      <c r="CL59" s="35" t="e">
        <f>#REF!</f>
        <v>#REF!</v>
      </c>
      <c r="CM59" s="35" t="e">
        <f>#REF!</f>
        <v>#REF!</v>
      </c>
      <c r="CN59" s="35" t="e">
        <f>#REF!</f>
        <v>#REF!</v>
      </c>
      <c r="CO59" s="35" t="e">
        <f>#REF!</f>
        <v>#REF!</v>
      </c>
      <c r="CP59" s="7" t="s">
        <v>274</v>
      </c>
      <c r="CQ59" s="12"/>
      <c r="CR59" s="12"/>
      <c r="CS59" s="12"/>
      <c r="CT59" s="12"/>
      <c r="CU59" s="8"/>
      <c r="CV59" s="8"/>
      <c r="CW59" s="8"/>
      <c r="CX59" s="41" t="e">
        <f t="shared" si="24"/>
        <v>#REF!</v>
      </c>
      <c r="CY59" s="41">
        <v>39</v>
      </c>
      <c r="CZ59" s="41">
        <v>33</v>
      </c>
      <c r="DA59" s="41">
        <v>48</v>
      </c>
      <c r="DB59" s="41">
        <v>52</v>
      </c>
      <c r="DC59" s="41" t="e">
        <f>#REF!</f>
        <v>#REF!</v>
      </c>
      <c r="DD59" s="11" t="s">
        <v>275</v>
      </c>
      <c r="DE59" s="8"/>
      <c r="DF59" s="8"/>
      <c r="DG59" s="8"/>
      <c r="DH59" s="8"/>
      <c r="DI59" s="8"/>
      <c r="DJ59" s="8"/>
      <c r="DK59" s="8"/>
      <c r="DL59" s="8"/>
      <c r="DM59" s="8"/>
      <c r="DN59" s="6">
        <v>59</v>
      </c>
      <c r="DO59" s="6">
        <v>77</v>
      </c>
      <c r="DP59" s="7" t="s">
        <v>83</v>
      </c>
      <c r="DQ59" s="6">
        <v>93</v>
      </c>
      <c r="DR59" s="6">
        <v>153</v>
      </c>
      <c r="DS59" s="6">
        <v>122</v>
      </c>
      <c r="DT59" s="6">
        <v>282</v>
      </c>
      <c r="DU59" s="6">
        <f t="shared" si="20"/>
        <v>786</v>
      </c>
      <c r="DV59" s="10" t="s">
        <v>202</v>
      </c>
      <c r="DW59" s="6"/>
      <c r="DX59" s="7" t="s">
        <v>203</v>
      </c>
      <c r="DY59" s="6">
        <f t="shared" si="21"/>
        <v>786</v>
      </c>
      <c r="DZ59" s="6">
        <f t="shared" si="22"/>
        <v>282</v>
      </c>
      <c r="EA59" s="6">
        <f>DS59</f>
        <v>122</v>
      </c>
      <c r="EB59" s="6">
        <f t="shared" si="23"/>
        <v>153</v>
      </c>
      <c r="EC59" s="6">
        <f>DQ59</f>
        <v>93</v>
      </c>
      <c r="ED59" s="7" t="s">
        <v>83</v>
      </c>
      <c r="EE59" s="41">
        <f t="shared" si="25"/>
        <v>77</v>
      </c>
      <c r="EF59" s="41">
        <f>DN59</f>
        <v>59</v>
      </c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</row>
    <row r="60" spans="1:200">
      <c r="B60" s="8"/>
      <c r="C60" s="8"/>
      <c r="D60" s="8"/>
      <c r="E60" s="8"/>
      <c r="F60" s="8"/>
      <c r="G60" s="80"/>
      <c r="H60" s="8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9"/>
      <c r="CF60" s="8"/>
      <c r="CG60" s="8"/>
      <c r="CH60" s="8"/>
      <c r="CI60" s="8"/>
      <c r="CJ60" s="8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6">
        <v>77</v>
      </c>
      <c r="DO60" s="6">
        <v>86</v>
      </c>
      <c r="DP60" s="6">
        <v>22</v>
      </c>
      <c r="DQ60" s="6">
        <v>103</v>
      </c>
      <c r="DR60" s="6">
        <v>282</v>
      </c>
      <c r="DS60" s="6">
        <v>70</v>
      </c>
      <c r="DT60" s="6">
        <v>239</v>
      </c>
      <c r="DU60" s="6">
        <f t="shared" si="20"/>
        <v>879</v>
      </c>
      <c r="DV60" s="10" t="s">
        <v>204</v>
      </c>
      <c r="DW60" s="6"/>
      <c r="DX60" s="7" t="s">
        <v>205</v>
      </c>
      <c r="DY60" s="6">
        <f t="shared" si="21"/>
        <v>879</v>
      </c>
      <c r="DZ60" s="6">
        <f t="shared" si="22"/>
        <v>239</v>
      </c>
      <c r="EA60" s="6">
        <f>DS60</f>
        <v>70</v>
      </c>
      <c r="EB60" s="6">
        <f t="shared" si="23"/>
        <v>282</v>
      </c>
      <c r="EC60" s="6">
        <f>DQ60</f>
        <v>103</v>
      </c>
      <c r="ED60" s="6">
        <f>DP60</f>
        <v>22</v>
      </c>
      <c r="EE60" s="41">
        <f t="shared" si="25"/>
        <v>86</v>
      </c>
      <c r="EF60" s="41">
        <f>DN60</f>
        <v>77</v>
      </c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</row>
    <row r="61" spans="1:200">
      <c r="B61" s="8"/>
      <c r="C61" s="8"/>
      <c r="D61" s="8"/>
      <c r="E61" s="8"/>
      <c r="F61" s="8"/>
      <c r="G61" s="80"/>
      <c r="H61" s="8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9"/>
      <c r="CF61" s="8"/>
      <c r="CG61" s="8"/>
      <c r="CH61" s="8"/>
      <c r="CI61" s="8"/>
      <c r="CJ61" s="8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7" t="s">
        <v>83</v>
      </c>
      <c r="DO61" s="7" t="s">
        <v>83</v>
      </c>
      <c r="DP61" s="7" t="s">
        <v>83</v>
      </c>
      <c r="DQ61" s="7" t="s">
        <v>83</v>
      </c>
      <c r="DR61" s="7" t="s">
        <v>83</v>
      </c>
      <c r="DS61" s="7" t="s">
        <v>83</v>
      </c>
      <c r="DT61" s="6">
        <v>308</v>
      </c>
      <c r="DU61" s="6">
        <f t="shared" si="20"/>
        <v>308</v>
      </c>
      <c r="DV61" s="10" t="s">
        <v>208</v>
      </c>
      <c r="DW61" s="6"/>
      <c r="DX61" s="7" t="s">
        <v>209</v>
      </c>
      <c r="DY61" s="6">
        <f t="shared" si="21"/>
        <v>308</v>
      </c>
      <c r="DZ61" s="6">
        <f t="shared" si="22"/>
        <v>308</v>
      </c>
      <c r="EA61" s="7" t="s">
        <v>83</v>
      </c>
      <c r="EB61" s="7" t="s">
        <v>83</v>
      </c>
      <c r="EC61" s="7" t="s">
        <v>83</v>
      </c>
      <c r="ED61" s="7" t="s">
        <v>83</v>
      </c>
      <c r="EE61" s="11" t="s">
        <v>83</v>
      </c>
      <c r="EF61" s="11" t="s">
        <v>83</v>
      </c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</row>
    <row r="62" spans="1:200">
      <c r="B62" s="8"/>
      <c r="C62" s="8"/>
      <c r="D62" s="8"/>
      <c r="E62" s="8"/>
      <c r="F62" s="8"/>
      <c r="G62" s="80"/>
      <c r="H62" s="8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9"/>
      <c r="CF62" s="8"/>
      <c r="CG62" s="8"/>
      <c r="CH62" s="8"/>
      <c r="CI62" s="8"/>
      <c r="CJ62" s="8"/>
      <c r="CK62" s="11" t="s">
        <v>259</v>
      </c>
      <c r="CL62" s="8"/>
      <c r="CM62" s="8"/>
      <c r="CN62" s="8"/>
      <c r="CO62" s="8"/>
      <c r="CP62" s="12"/>
      <c r="CQ62" s="12"/>
      <c r="CR62" s="12"/>
      <c r="CS62" s="12"/>
      <c r="CT62" s="12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7" t="s">
        <v>83</v>
      </c>
      <c r="DO62" s="6">
        <v>492</v>
      </c>
      <c r="DP62" s="7" t="s">
        <v>83</v>
      </c>
      <c r="DQ62" s="7" t="s">
        <v>83</v>
      </c>
      <c r="DR62" s="6">
        <v>277</v>
      </c>
      <c r="DS62" s="6">
        <v>1269</v>
      </c>
      <c r="DT62" s="7" t="s">
        <v>83</v>
      </c>
      <c r="DU62" s="6">
        <f t="shared" si="20"/>
        <v>2038</v>
      </c>
      <c r="DV62" s="10" t="s">
        <v>213</v>
      </c>
      <c r="DW62" s="6"/>
      <c r="DX62" s="7" t="s">
        <v>214</v>
      </c>
      <c r="DY62" s="6">
        <f t="shared" si="21"/>
        <v>2038</v>
      </c>
      <c r="DZ62" s="7" t="s">
        <v>83</v>
      </c>
      <c r="EA62" s="6">
        <f>DS62</f>
        <v>1269</v>
      </c>
      <c r="EB62" s="6">
        <f>DR62</f>
        <v>277</v>
      </c>
      <c r="EC62" s="7" t="s">
        <v>83</v>
      </c>
      <c r="ED62" s="7" t="s">
        <v>83</v>
      </c>
      <c r="EE62" s="41">
        <f>DO62</f>
        <v>492</v>
      </c>
      <c r="EF62" s="11" t="s">
        <v>83</v>
      </c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</row>
    <row r="63" spans="1:200">
      <c r="B63" s="8"/>
      <c r="C63" s="8"/>
      <c r="D63" s="8"/>
      <c r="E63" s="8"/>
      <c r="F63" s="8"/>
      <c r="G63" s="80"/>
      <c r="H63" s="8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9"/>
      <c r="CF63" s="8"/>
      <c r="CG63" s="8"/>
      <c r="CH63" s="8"/>
      <c r="CI63" s="8"/>
      <c r="CJ63" s="8"/>
      <c r="CK63" s="11" t="s">
        <v>276</v>
      </c>
      <c r="CL63" s="8"/>
      <c r="CM63" s="8"/>
      <c r="CN63" s="8"/>
      <c r="CO63" s="8"/>
      <c r="CP63" s="12"/>
      <c r="CQ63" s="12"/>
      <c r="CR63" s="12"/>
      <c r="CS63" s="12"/>
      <c r="CT63" s="12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12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</row>
    <row r="64" spans="1:200">
      <c r="B64" s="8"/>
      <c r="C64" s="8"/>
      <c r="D64" s="8"/>
      <c r="E64" s="8"/>
      <c r="F64" s="8"/>
      <c r="G64" s="80"/>
      <c r="H64" s="8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9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9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12"/>
      <c r="CQ64" s="12"/>
      <c r="CR64" s="12"/>
      <c r="CS64" s="12"/>
      <c r="CT64" s="12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35" t="s">
        <v>257</v>
      </c>
      <c r="DS64" s="8"/>
      <c r="DT64" s="8"/>
      <c r="DU64" s="8"/>
      <c r="DV64" s="12"/>
      <c r="DW64" s="8"/>
      <c r="DX64" s="11" t="s">
        <v>258</v>
      </c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</row>
    <row r="65" spans="2:200">
      <c r="B65" s="8"/>
      <c r="C65" s="8"/>
      <c r="D65" s="8"/>
      <c r="E65" s="8"/>
      <c r="F65" s="8"/>
      <c r="G65" s="80"/>
      <c r="H65" s="8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9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9"/>
      <c r="CF65" s="8"/>
      <c r="CG65" s="8"/>
      <c r="CH65" s="8"/>
      <c r="CI65" s="11" t="s">
        <v>41</v>
      </c>
      <c r="CJ65" s="11" t="s">
        <v>42</v>
      </c>
      <c r="CK65" s="35" t="s">
        <v>43</v>
      </c>
      <c r="CL65" s="35" t="s">
        <v>27</v>
      </c>
      <c r="CM65" s="35" t="s">
        <v>44</v>
      </c>
      <c r="CN65" s="35" t="s">
        <v>45</v>
      </c>
      <c r="CO65" s="35" t="s">
        <v>46</v>
      </c>
      <c r="CP65" s="12"/>
      <c r="CQ65" s="12"/>
      <c r="CR65" s="12"/>
      <c r="CS65" s="12"/>
      <c r="CT65" s="12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12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</row>
    <row r="66" spans="2:200">
      <c r="B66" s="8"/>
      <c r="C66" s="8"/>
      <c r="D66" s="8"/>
      <c r="E66" s="8"/>
      <c r="F66" s="8"/>
      <c r="G66" s="80"/>
      <c r="H66" s="8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9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9"/>
      <c r="CF66" s="8"/>
      <c r="CG66" s="8"/>
      <c r="CH66" s="8"/>
      <c r="CI66" s="51" t="e">
        <f t="shared" ref="CI66:CO66" si="27">SUM(CI67:CI74)</f>
        <v>#REF!</v>
      </c>
      <c r="CJ66" s="51" t="e">
        <f t="shared" si="27"/>
        <v>#REF!</v>
      </c>
      <c r="CK66" s="51" t="e">
        <f t="shared" si="27"/>
        <v>#REF!</v>
      </c>
      <c r="CL66" s="51" t="e">
        <f t="shared" si="27"/>
        <v>#REF!</v>
      </c>
      <c r="CM66" s="51" t="e">
        <f t="shared" si="27"/>
        <v>#REF!</v>
      </c>
      <c r="CN66" s="51" t="e">
        <f t="shared" si="27"/>
        <v>#REF!</v>
      </c>
      <c r="CO66" s="51" t="e">
        <f t="shared" si="27"/>
        <v>#REF!</v>
      </c>
      <c r="CP66" s="11" t="s">
        <v>73</v>
      </c>
      <c r="CQ66" s="12"/>
      <c r="CR66" s="12"/>
      <c r="CS66" s="12"/>
      <c r="CT66" s="12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12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</row>
    <row r="67" spans="2:200">
      <c r="B67" s="8"/>
      <c r="C67" s="8"/>
      <c r="D67" s="8"/>
      <c r="E67" s="8"/>
      <c r="F67" s="8"/>
      <c r="G67" s="80"/>
      <c r="H67" s="8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9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9"/>
      <c r="CF67" s="8"/>
      <c r="CG67" s="8"/>
      <c r="CH67" s="8"/>
      <c r="CI67" s="49" t="e">
        <f>CI52/#REF!*100</f>
        <v>#REF!</v>
      </c>
      <c r="CJ67" s="49" t="e">
        <f>CJ52/#REF!*100</f>
        <v>#REF!</v>
      </c>
      <c r="CK67" s="49" t="e">
        <f>CK52/#REF!*100</f>
        <v>#REF!</v>
      </c>
      <c r="CL67" s="49" t="e">
        <f>CL52/#REF!*100</f>
        <v>#REF!</v>
      </c>
      <c r="CM67" s="49" t="e">
        <f>CM52/#REF!*100</f>
        <v>#REF!</v>
      </c>
      <c r="CN67" s="49" t="e">
        <f>CN52/#REF!*100</f>
        <v>#REF!</v>
      </c>
      <c r="CO67" s="49" t="e">
        <f>CO52/#REF!*100</f>
        <v>#REF!</v>
      </c>
      <c r="CP67" s="7" t="s">
        <v>260</v>
      </c>
      <c r="CQ67" s="12"/>
      <c r="CR67" s="12"/>
      <c r="CS67" s="12"/>
      <c r="CT67" s="12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12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</row>
    <row r="68" spans="2:200">
      <c r="B68" s="8"/>
      <c r="C68" s="8"/>
      <c r="D68" s="8"/>
      <c r="E68" s="8"/>
      <c r="F68" s="8"/>
      <c r="G68" s="80"/>
      <c r="H68" s="8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9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9"/>
      <c r="CF68" s="8"/>
      <c r="CG68" s="8"/>
      <c r="CH68" s="8"/>
      <c r="CI68" s="49" t="e">
        <f>CI53/#REF!*100</f>
        <v>#REF!</v>
      </c>
      <c r="CJ68" s="49" t="e">
        <f>CJ53/#REF!*100</f>
        <v>#REF!</v>
      </c>
      <c r="CK68" s="49" t="e">
        <f>CK53/#REF!*100</f>
        <v>#REF!</v>
      </c>
      <c r="CL68" s="49" t="e">
        <f>CL53/#REF!*100</f>
        <v>#REF!</v>
      </c>
      <c r="CM68" s="49" t="e">
        <f>CM53/#REF!*100</f>
        <v>#REF!</v>
      </c>
      <c r="CN68" s="49" t="e">
        <f>CN53/#REF!*100</f>
        <v>#REF!</v>
      </c>
      <c r="CO68" s="49" t="e">
        <f>CO53/#REF!*100</f>
        <v>#REF!</v>
      </c>
      <c r="CP68" s="7" t="s">
        <v>261</v>
      </c>
      <c r="CQ68" s="8"/>
      <c r="CR68" s="8"/>
      <c r="CS68" s="8"/>
      <c r="CT68" s="12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12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</row>
    <row r="69" spans="2:200">
      <c r="B69" s="8"/>
      <c r="C69" s="8"/>
      <c r="D69" s="8"/>
      <c r="E69" s="8"/>
      <c r="F69" s="8"/>
      <c r="G69" s="80"/>
      <c r="H69" s="8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9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9"/>
      <c r="CF69" s="8"/>
      <c r="CG69" s="8"/>
      <c r="CH69" s="8"/>
      <c r="CI69" s="49" t="e">
        <f>CI54/#REF!*100</f>
        <v>#REF!</v>
      </c>
      <c r="CJ69" s="49" t="e">
        <f>CJ54/#REF!*100</f>
        <v>#REF!</v>
      </c>
      <c r="CK69" s="49" t="e">
        <f>CK54/#REF!*100</f>
        <v>#REF!</v>
      </c>
      <c r="CL69" s="49" t="e">
        <f>CL54/#REF!*100</f>
        <v>#REF!</v>
      </c>
      <c r="CM69" s="49" t="e">
        <f>CM54/#REF!*100</f>
        <v>#REF!</v>
      </c>
      <c r="CN69" s="49" t="e">
        <f>CN54/#REF!*100</f>
        <v>#REF!</v>
      </c>
      <c r="CO69" s="49" t="e">
        <f>CO54/#REF!*100</f>
        <v>#REF!</v>
      </c>
      <c r="CP69" s="7" t="s">
        <v>262</v>
      </c>
      <c r="CQ69" s="8"/>
      <c r="CR69" s="8"/>
      <c r="CS69" s="8"/>
      <c r="CT69" s="12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12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</row>
    <row r="70" spans="2:200">
      <c r="B70" s="8"/>
      <c r="C70" s="8"/>
      <c r="D70" s="8"/>
      <c r="E70" s="8"/>
      <c r="F70" s="8"/>
      <c r="G70" s="80"/>
      <c r="H70" s="8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2"/>
      <c r="BK70" s="8"/>
      <c r="BL70" s="8"/>
      <c r="BM70" s="8"/>
      <c r="BN70" s="11" t="s">
        <v>13</v>
      </c>
      <c r="BO70" s="8"/>
      <c r="BP70" s="8"/>
      <c r="BQ70" s="8"/>
      <c r="BR70" s="8"/>
      <c r="BS70" s="8"/>
      <c r="BT70" s="11" t="s">
        <v>4</v>
      </c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9"/>
      <c r="CF70" s="8"/>
      <c r="CG70" s="8"/>
      <c r="CH70" s="8"/>
      <c r="CI70" s="49" t="e">
        <f>CI55/#REF!*100</f>
        <v>#REF!</v>
      </c>
      <c r="CJ70" s="49" t="e">
        <f>CJ55/#REF!*100</f>
        <v>#REF!</v>
      </c>
      <c r="CK70" s="49" t="e">
        <f>CK55/#REF!*100</f>
        <v>#REF!</v>
      </c>
      <c r="CL70" s="49" t="e">
        <f>CL55/#REF!*100</f>
        <v>#REF!</v>
      </c>
      <c r="CM70" s="49" t="e">
        <f>CM55/#REF!*100</f>
        <v>#REF!</v>
      </c>
      <c r="CN70" s="49" t="e">
        <f>CN55/#REF!*100</f>
        <v>#REF!</v>
      </c>
      <c r="CO70" s="49" t="e">
        <f>CO55/#REF!*100</f>
        <v>#REF!</v>
      </c>
      <c r="CP70" s="7" t="s">
        <v>263</v>
      </c>
      <c r="CQ70" s="8"/>
      <c r="CR70" s="8"/>
      <c r="CS70" s="8"/>
      <c r="CT70" s="12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12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</row>
    <row r="71" spans="2:200">
      <c r="B71" s="8"/>
      <c r="C71" s="8"/>
      <c r="D71" s="8"/>
      <c r="E71" s="8"/>
      <c r="F71" s="8"/>
      <c r="G71" s="80"/>
      <c r="H71" s="8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9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2"/>
      <c r="BK71" s="8"/>
      <c r="BL71" s="11" t="s">
        <v>237</v>
      </c>
      <c r="BM71" s="8"/>
      <c r="BN71" s="8"/>
      <c r="BO71" s="8"/>
      <c r="BP71" s="8"/>
      <c r="BQ71" s="8"/>
      <c r="BR71" s="8"/>
      <c r="BS71" s="8"/>
      <c r="BT71" s="11" t="s">
        <v>14</v>
      </c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9"/>
      <c r="CF71" s="8"/>
      <c r="CG71" s="8"/>
      <c r="CH71" s="8"/>
      <c r="CI71" s="49" t="e">
        <f>CI56/#REF!*100</f>
        <v>#REF!</v>
      </c>
      <c r="CJ71" s="49" t="e">
        <f>CJ56/#REF!*100</f>
        <v>#REF!</v>
      </c>
      <c r="CK71" s="49" t="e">
        <f>CK56/#REF!*100</f>
        <v>#REF!</v>
      </c>
      <c r="CL71" s="49" t="e">
        <f>CL56/#REF!*100</f>
        <v>#REF!</v>
      </c>
      <c r="CM71" s="49" t="e">
        <f>CM56/#REF!*100</f>
        <v>#REF!</v>
      </c>
      <c r="CN71" s="49" t="e">
        <f>CN56/#REF!*100</f>
        <v>#REF!</v>
      </c>
      <c r="CO71" s="49" t="e">
        <f>CO56/#REF!*100</f>
        <v>#REF!</v>
      </c>
      <c r="CP71" s="7" t="s">
        <v>266</v>
      </c>
      <c r="CQ71" s="8"/>
      <c r="CR71" s="8"/>
      <c r="CS71" s="8"/>
      <c r="CT71" s="12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6"/>
      <c r="DO71" s="6"/>
      <c r="DP71" s="6"/>
      <c r="DQ71" s="6"/>
      <c r="DR71" s="6"/>
      <c r="DS71" s="7" t="s">
        <v>6</v>
      </c>
      <c r="DT71" s="6"/>
      <c r="DU71" s="6"/>
      <c r="DV71" s="10"/>
      <c r="DW71" s="6"/>
      <c r="DX71" s="6"/>
      <c r="DY71" s="6"/>
      <c r="DZ71" s="6"/>
      <c r="EA71" s="6"/>
      <c r="EB71" s="7" t="s">
        <v>251</v>
      </c>
      <c r="EC71" s="6"/>
      <c r="ED71" s="6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</row>
    <row r="72" spans="2:200">
      <c r="B72" s="8"/>
      <c r="C72" s="8"/>
      <c r="D72" s="8"/>
      <c r="E72" s="8"/>
      <c r="F72" s="8"/>
      <c r="G72" s="80"/>
      <c r="H72" s="8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9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2"/>
      <c r="BK72" s="8"/>
      <c r="BL72" s="8"/>
      <c r="BM72" s="8"/>
      <c r="BN72" s="11" t="s">
        <v>40</v>
      </c>
      <c r="BO72" s="8"/>
      <c r="BP72" s="8"/>
      <c r="BQ72" s="8"/>
      <c r="BR72" s="8"/>
      <c r="BS72" s="8"/>
      <c r="BT72" s="11" t="s">
        <v>25</v>
      </c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9"/>
      <c r="CF72" s="8"/>
      <c r="CG72" s="8"/>
      <c r="CH72" s="8"/>
      <c r="CI72" s="49" t="e">
        <f>CI57/#REF!*100</f>
        <v>#REF!</v>
      </c>
      <c r="CJ72" s="49" t="e">
        <f>CJ57/#REF!*100</f>
        <v>#REF!</v>
      </c>
      <c r="CK72" s="49" t="e">
        <f>CK57/#REF!*100</f>
        <v>#REF!</v>
      </c>
      <c r="CL72" s="49" t="e">
        <f>CL57/#REF!*100</f>
        <v>#REF!</v>
      </c>
      <c r="CM72" s="49" t="e">
        <f>CM57/#REF!*100</f>
        <v>#REF!</v>
      </c>
      <c r="CN72" s="49" t="e">
        <f>CN57/#REF!*100</f>
        <v>#REF!</v>
      </c>
      <c r="CO72" s="49" t="e">
        <f>CO57/#REF!*100</f>
        <v>#REF!</v>
      </c>
      <c r="CP72" s="7" t="s">
        <v>268</v>
      </c>
      <c r="CQ72" s="8"/>
      <c r="CR72" s="8"/>
      <c r="CS72" s="8"/>
      <c r="CT72" s="12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6"/>
      <c r="DO72" s="6"/>
      <c r="DP72" s="6"/>
      <c r="DQ72" s="7" t="s">
        <v>16</v>
      </c>
      <c r="DR72" s="6"/>
      <c r="DS72" s="6"/>
      <c r="DT72" s="6"/>
      <c r="DU72" s="6"/>
      <c r="DV72" s="10"/>
      <c r="DW72" s="6"/>
      <c r="DX72" s="7" t="s">
        <v>33</v>
      </c>
      <c r="DY72" s="6"/>
      <c r="DZ72" s="6"/>
      <c r="EA72" s="6"/>
      <c r="EB72" s="6"/>
      <c r="EC72" s="6"/>
      <c r="ED72" s="6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</row>
    <row r="73" spans="2:200">
      <c r="B73" s="8"/>
      <c r="C73" s="8"/>
      <c r="D73" s="8"/>
      <c r="E73" s="8"/>
      <c r="F73" s="8"/>
      <c r="G73" s="80"/>
      <c r="H73" s="8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9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2"/>
      <c r="BK73" s="8"/>
      <c r="BL73" s="8"/>
      <c r="BM73" s="11" t="s">
        <v>249</v>
      </c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11" t="s">
        <v>63</v>
      </c>
      <c r="BZ73" s="8"/>
      <c r="CA73" s="8"/>
      <c r="CB73" s="8"/>
      <c r="CC73" s="8"/>
      <c r="CD73" s="8"/>
      <c r="CE73" s="9"/>
      <c r="CF73" s="8"/>
      <c r="CG73" s="8"/>
      <c r="CH73" s="8"/>
      <c r="CI73" s="49" t="e">
        <f>CI58/#REF!*100</f>
        <v>#REF!</v>
      </c>
      <c r="CJ73" s="49" t="e">
        <f>CJ58/#REF!*100</f>
        <v>#REF!</v>
      </c>
      <c r="CK73" s="49" t="e">
        <f>CK58/#REF!*100</f>
        <v>#REF!</v>
      </c>
      <c r="CL73" s="49" t="e">
        <f>CL58/#REF!*100</f>
        <v>#REF!</v>
      </c>
      <c r="CM73" s="49" t="e">
        <f>CM58/#REF!*100</f>
        <v>#REF!</v>
      </c>
      <c r="CN73" s="49" t="e">
        <f>CN58/#REF!*100</f>
        <v>#REF!</v>
      </c>
      <c r="CO73" s="49" t="e">
        <f>CO58/#REF!*100</f>
        <v>#REF!</v>
      </c>
      <c r="CP73" s="7" t="s">
        <v>277</v>
      </c>
      <c r="CQ73" s="8"/>
      <c r="CR73" s="8"/>
      <c r="CS73" s="8"/>
      <c r="CT73" s="12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6"/>
      <c r="DO73" s="6"/>
      <c r="DP73" s="6"/>
      <c r="DQ73" s="6"/>
      <c r="DR73" s="6"/>
      <c r="DS73" s="7" t="s">
        <v>40</v>
      </c>
      <c r="DT73" s="6"/>
      <c r="DU73" s="6"/>
      <c r="DV73" s="10"/>
      <c r="DW73" s="6"/>
      <c r="DX73" s="7" t="s">
        <v>67</v>
      </c>
      <c r="DY73" s="6"/>
      <c r="DZ73" s="6"/>
      <c r="EA73" s="6"/>
      <c r="EB73" s="6"/>
      <c r="EC73" s="6"/>
      <c r="ED73" s="6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</row>
    <row r="74" spans="2:200">
      <c r="B74" s="8"/>
      <c r="C74" s="8"/>
      <c r="D74" s="8"/>
      <c r="E74" s="8"/>
      <c r="F74" s="8"/>
      <c r="G74" s="80"/>
      <c r="H74" s="8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9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2"/>
      <c r="BK74" s="35" t="s">
        <v>79</v>
      </c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11" t="s">
        <v>250</v>
      </c>
      <c r="BY74" s="8"/>
      <c r="BZ74" s="8"/>
      <c r="CA74" s="8"/>
      <c r="CB74" s="8"/>
      <c r="CC74" s="8"/>
      <c r="CD74" s="8"/>
      <c r="CE74" s="9"/>
      <c r="CF74" s="8"/>
      <c r="CG74" s="8"/>
      <c r="CH74" s="8"/>
      <c r="CI74" s="49" t="e">
        <f>CI59/#REF!*100</f>
        <v>#REF!</v>
      </c>
      <c r="CJ74" s="49" t="e">
        <f>CJ59/#REF!*100</f>
        <v>#REF!</v>
      </c>
      <c r="CK74" s="49" t="e">
        <f>CK59/#REF!*100</f>
        <v>#REF!</v>
      </c>
      <c r="CL74" s="49" t="e">
        <f>CL59/#REF!*100</f>
        <v>#REF!</v>
      </c>
      <c r="CM74" s="49" t="e">
        <f>CM59/#REF!*100</f>
        <v>#REF!</v>
      </c>
      <c r="CN74" s="49" t="e">
        <f>CN59/#REF!*100</f>
        <v>#REF!</v>
      </c>
      <c r="CO74" s="49" t="e">
        <f>CO59/#REF!*100</f>
        <v>#REF!</v>
      </c>
      <c r="CP74" s="7" t="s">
        <v>274</v>
      </c>
      <c r="CQ74" s="8"/>
      <c r="CR74" s="8"/>
      <c r="CS74" s="8"/>
      <c r="CT74" s="12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6"/>
      <c r="DO74" s="8"/>
      <c r="DP74" s="6"/>
      <c r="DQ74" s="6"/>
      <c r="DR74" s="7" t="s">
        <v>249</v>
      </c>
      <c r="DS74" s="6"/>
      <c r="DT74" s="6"/>
      <c r="DU74" s="6"/>
      <c r="DV74" s="10"/>
      <c r="DW74" s="6"/>
      <c r="DX74" s="6"/>
      <c r="DY74" s="6"/>
      <c r="DZ74" s="6"/>
      <c r="EA74" s="6"/>
      <c r="EB74" s="7" t="s">
        <v>63</v>
      </c>
      <c r="EC74" s="8"/>
      <c r="ED74" s="6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</row>
    <row r="75" spans="2:200">
      <c r="B75" s="8"/>
      <c r="C75" s="8"/>
      <c r="D75" s="8"/>
      <c r="E75" s="8"/>
      <c r="F75" s="8"/>
      <c r="G75" s="80"/>
      <c r="H75" s="8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35" t="s">
        <v>238</v>
      </c>
      <c r="BK75" s="35" t="s">
        <v>239</v>
      </c>
      <c r="BL75" s="11" t="s">
        <v>79</v>
      </c>
      <c r="BM75" s="11" t="s">
        <v>240</v>
      </c>
      <c r="BN75" s="11" t="s">
        <v>240</v>
      </c>
      <c r="BO75" s="8"/>
      <c r="BP75" s="11" t="s">
        <v>241</v>
      </c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11" t="s">
        <v>80</v>
      </c>
      <c r="CB75" s="11" t="s">
        <v>81</v>
      </c>
      <c r="CC75" s="11"/>
      <c r="CD75" s="11"/>
      <c r="CE75" s="36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12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7" t="s">
        <v>253</v>
      </c>
      <c r="DO75" s="10" t="s">
        <v>79</v>
      </c>
      <c r="DP75" s="6"/>
      <c r="DQ75" s="6"/>
      <c r="DR75" s="6"/>
      <c r="DS75" s="6"/>
      <c r="DT75" s="6"/>
      <c r="DU75" s="6"/>
      <c r="DV75" s="10"/>
      <c r="DW75" s="6"/>
      <c r="DX75" s="6"/>
      <c r="DY75" s="6"/>
      <c r="DZ75" s="6"/>
      <c r="EA75" s="6"/>
      <c r="EB75" s="7" t="s">
        <v>250</v>
      </c>
      <c r="EC75" s="6"/>
      <c r="ED75" s="6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</row>
    <row r="76" spans="2:200">
      <c r="B76" s="8"/>
      <c r="C76" s="8"/>
      <c r="D76" s="8"/>
      <c r="E76" s="8"/>
      <c r="F76" s="8"/>
      <c r="G76" s="80"/>
      <c r="H76" s="8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9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35" t="s">
        <v>86</v>
      </c>
      <c r="BK76" s="35" t="s">
        <v>87</v>
      </c>
      <c r="BL76" s="11" t="s">
        <v>88</v>
      </c>
      <c r="BM76" s="11" t="s">
        <v>89</v>
      </c>
      <c r="BN76" s="11" t="s">
        <v>90</v>
      </c>
      <c r="BO76" s="11" t="s">
        <v>91</v>
      </c>
      <c r="BP76" s="11" t="s">
        <v>92</v>
      </c>
      <c r="BQ76" s="11" t="s">
        <v>73</v>
      </c>
      <c r="BR76" s="11" t="s">
        <v>28</v>
      </c>
      <c r="BS76" s="8"/>
      <c r="BT76" s="8"/>
      <c r="BU76" s="8"/>
      <c r="BV76" s="11" t="s">
        <v>242</v>
      </c>
      <c r="BW76" s="8"/>
      <c r="BX76" s="11" t="s">
        <v>243</v>
      </c>
      <c r="BY76" s="11" t="s">
        <v>104</v>
      </c>
      <c r="BZ76" s="11" t="s">
        <v>105</v>
      </c>
      <c r="CA76" s="11" t="s">
        <v>93</v>
      </c>
      <c r="CB76" s="11" t="s">
        <v>107</v>
      </c>
      <c r="CC76" s="11"/>
      <c r="CD76" s="11"/>
      <c r="CE76" s="36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12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10" t="s">
        <v>254</v>
      </c>
      <c r="DO76" s="10" t="s">
        <v>100</v>
      </c>
      <c r="DP76" s="7" t="s">
        <v>79</v>
      </c>
      <c r="DQ76" s="7" t="s">
        <v>79</v>
      </c>
      <c r="DR76" s="7" t="s">
        <v>79</v>
      </c>
      <c r="DS76" s="6"/>
      <c r="DT76" s="7" t="s">
        <v>101</v>
      </c>
      <c r="DU76" s="6"/>
      <c r="DV76" s="10"/>
      <c r="DW76" s="6"/>
      <c r="DX76" s="6"/>
      <c r="DY76" s="6"/>
      <c r="DZ76" s="6"/>
      <c r="EA76" s="6"/>
      <c r="EB76" s="6"/>
      <c r="EC76" s="6"/>
      <c r="ED76" s="6"/>
      <c r="EE76" s="11" t="s">
        <v>80</v>
      </c>
      <c r="EF76" s="11" t="s">
        <v>81</v>
      </c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</row>
    <row r="77" spans="2:200">
      <c r="B77" s="8"/>
      <c r="C77" s="8"/>
      <c r="D77" s="8"/>
      <c r="E77" s="8"/>
      <c r="F77" s="8"/>
      <c r="G77" s="80"/>
      <c r="H77" s="8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2"/>
      <c r="BK77" s="8"/>
      <c r="BL77" s="8"/>
      <c r="BM77" s="8"/>
      <c r="BN77" s="8"/>
      <c r="BO77" s="8"/>
      <c r="BP77" s="8"/>
      <c r="BQ77" s="8"/>
      <c r="BR77" s="8"/>
      <c r="BS77" s="8"/>
      <c r="BT77" s="11" t="s">
        <v>244</v>
      </c>
      <c r="BU77" s="11" t="s">
        <v>74</v>
      </c>
      <c r="BV77" s="11" t="s">
        <v>93</v>
      </c>
      <c r="BW77" s="11" t="s">
        <v>94</v>
      </c>
      <c r="BX77" s="11" t="s">
        <v>95</v>
      </c>
      <c r="BY77" s="11" t="s">
        <v>93</v>
      </c>
      <c r="BZ77" s="11" t="s">
        <v>93</v>
      </c>
      <c r="CA77" s="11" t="s">
        <v>96</v>
      </c>
      <c r="CB77" s="11" t="s">
        <v>97</v>
      </c>
      <c r="CC77" s="11"/>
      <c r="CD77" s="11"/>
      <c r="CE77" s="36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12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10" t="s">
        <v>255</v>
      </c>
      <c r="DO77" s="10" t="s">
        <v>117</v>
      </c>
      <c r="DP77" s="7" t="s">
        <v>118</v>
      </c>
      <c r="DQ77" s="7" t="s">
        <v>119</v>
      </c>
      <c r="DR77" s="7" t="s">
        <v>120</v>
      </c>
      <c r="DS77" s="7" t="s">
        <v>121</v>
      </c>
      <c r="DT77" s="7" t="s">
        <v>92</v>
      </c>
      <c r="DU77" s="7" t="s">
        <v>73</v>
      </c>
      <c r="DV77" s="10" t="s">
        <v>98</v>
      </c>
      <c r="DW77" s="6"/>
      <c r="DX77" s="6"/>
      <c r="DY77" s="6"/>
      <c r="DZ77" s="7" t="s">
        <v>102</v>
      </c>
      <c r="EA77" s="6"/>
      <c r="EB77" s="7" t="s">
        <v>103</v>
      </c>
      <c r="EC77" s="7" t="s">
        <v>104</v>
      </c>
      <c r="ED77" s="7" t="s">
        <v>105</v>
      </c>
      <c r="EE77" s="11" t="s">
        <v>106</v>
      </c>
      <c r="EF77" s="11" t="s">
        <v>107</v>
      </c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</row>
    <row r="78" spans="2:200">
      <c r="B78" s="8"/>
      <c r="C78" s="8"/>
      <c r="D78" s="8"/>
      <c r="E78" s="8"/>
      <c r="F78" s="8"/>
      <c r="G78" s="80"/>
      <c r="H78" s="8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2"/>
      <c r="BK78" s="8"/>
      <c r="BL78" s="8"/>
      <c r="BM78" s="8"/>
      <c r="BN78" s="11" t="s">
        <v>115</v>
      </c>
      <c r="BO78" s="8"/>
      <c r="BP78" s="8"/>
      <c r="BQ78" s="8"/>
      <c r="BR78" s="8"/>
      <c r="BS78" s="8"/>
      <c r="BT78" s="8"/>
      <c r="BU78" s="8"/>
      <c r="BV78" s="8"/>
      <c r="BW78" s="8"/>
      <c r="BX78" s="11" t="s">
        <v>252</v>
      </c>
      <c r="BY78" s="8"/>
      <c r="BZ78" s="8"/>
      <c r="CA78" s="8"/>
      <c r="CB78" s="8"/>
      <c r="CC78" s="8"/>
      <c r="CD78" s="8"/>
      <c r="CE78" s="9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12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6"/>
      <c r="DO78" s="6"/>
      <c r="DP78" s="6"/>
      <c r="DQ78" s="6"/>
      <c r="DR78" s="6"/>
      <c r="DS78" s="6"/>
      <c r="DT78" s="6"/>
      <c r="DU78" s="6"/>
      <c r="DV78" s="10"/>
      <c r="DW78" s="6"/>
      <c r="DX78" s="7" t="s">
        <v>99</v>
      </c>
      <c r="DY78" s="7" t="s">
        <v>74</v>
      </c>
      <c r="DZ78" s="7" t="s">
        <v>93</v>
      </c>
      <c r="EA78" s="7" t="s">
        <v>94</v>
      </c>
      <c r="EB78" s="7" t="s">
        <v>93</v>
      </c>
      <c r="EC78" s="7" t="s">
        <v>93</v>
      </c>
      <c r="ED78" s="7" t="s">
        <v>93</v>
      </c>
      <c r="EE78" s="11" t="s">
        <v>123</v>
      </c>
      <c r="EF78" s="11" t="s">
        <v>124</v>
      </c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</row>
    <row r="79" spans="2:200">
      <c r="B79" s="8"/>
      <c r="C79" s="8"/>
      <c r="D79" s="8"/>
      <c r="E79" s="8"/>
      <c r="F79" s="8"/>
      <c r="G79" s="80"/>
      <c r="H79" s="8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9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10">
        <f>SUM(BJ80:BJ82)</f>
        <v>161</v>
      </c>
      <c r="BK79" s="6">
        <f t="shared" ref="BK79:BQ79" si="28">SUM(BK80:BK83)</f>
        <v>1595</v>
      </c>
      <c r="BL79" s="6">
        <f t="shared" si="28"/>
        <v>1770</v>
      </c>
      <c r="BM79" s="6">
        <f t="shared" si="28"/>
        <v>2449</v>
      </c>
      <c r="BN79" s="6">
        <f t="shared" si="28"/>
        <v>4244</v>
      </c>
      <c r="BO79" s="6">
        <f t="shared" si="28"/>
        <v>2025</v>
      </c>
      <c r="BP79" s="6">
        <f t="shared" si="28"/>
        <v>3895</v>
      </c>
      <c r="BQ79" s="6">
        <f t="shared" si="28"/>
        <v>16139</v>
      </c>
      <c r="BR79" s="10" t="s">
        <v>73</v>
      </c>
      <c r="BS79" s="6"/>
      <c r="BT79" s="7" t="s">
        <v>74</v>
      </c>
      <c r="BU79" s="6">
        <f>BQ79</f>
        <v>16139</v>
      </c>
      <c r="BV79" s="6">
        <f>BP79</f>
        <v>3895</v>
      </c>
      <c r="BW79" s="6">
        <f>BO79</f>
        <v>2025</v>
      </c>
      <c r="BX79" s="6">
        <f>BN79</f>
        <v>4244</v>
      </c>
      <c r="BY79" s="6">
        <f>BM79</f>
        <v>2449</v>
      </c>
      <c r="BZ79" s="6">
        <f>BL79</f>
        <v>1770</v>
      </c>
      <c r="CA79" s="6">
        <f>BK79</f>
        <v>1595</v>
      </c>
      <c r="CB79" s="6">
        <f>BJ79</f>
        <v>161</v>
      </c>
      <c r="CC79" s="6"/>
      <c r="CD79" s="6"/>
      <c r="CE79" s="37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2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6">
        <f t="shared" ref="DN79:DT79" si="29">DN80+DN86+DN89+DN90+DN93+DN97+DN98</f>
        <v>161</v>
      </c>
      <c r="DO79" s="6">
        <f t="shared" si="29"/>
        <v>1595</v>
      </c>
      <c r="DP79" s="6">
        <f t="shared" si="29"/>
        <v>1770</v>
      </c>
      <c r="DQ79" s="6">
        <f t="shared" si="29"/>
        <v>2449</v>
      </c>
      <c r="DR79" s="6">
        <f t="shared" si="29"/>
        <v>4244</v>
      </c>
      <c r="DS79" s="6">
        <f t="shared" si="29"/>
        <v>2025</v>
      </c>
      <c r="DT79" s="6">
        <f t="shared" si="29"/>
        <v>3895</v>
      </c>
      <c r="DU79" s="6">
        <f t="shared" ref="DU79:DU98" si="30">SUM(DN79:DT79)</f>
        <v>16139</v>
      </c>
      <c r="DV79" s="10" t="s">
        <v>136</v>
      </c>
      <c r="DW79" s="6"/>
      <c r="DX79" s="7" t="s">
        <v>129</v>
      </c>
      <c r="DY79" s="6">
        <f t="shared" ref="DY79:DY98" si="31">DU79</f>
        <v>16139</v>
      </c>
      <c r="DZ79" s="6">
        <f t="shared" ref="DZ79:DZ97" si="32">DT79</f>
        <v>3895</v>
      </c>
      <c r="EA79" s="6">
        <f>DS79</f>
        <v>2025</v>
      </c>
      <c r="EB79" s="6">
        <f t="shared" ref="EB79:EB84" si="33">DR79</f>
        <v>4244</v>
      </c>
      <c r="EC79" s="6">
        <f t="shared" ref="EC79:EC89" si="34">DQ79</f>
        <v>2449</v>
      </c>
      <c r="ED79" s="6">
        <f t="shared" ref="ED79:ED87" si="35">DP79</f>
        <v>1770</v>
      </c>
      <c r="EE79" s="41">
        <f>DO79</f>
        <v>1595</v>
      </c>
      <c r="EF79" s="41">
        <f>DN79</f>
        <v>161</v>
      </c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</row>
    <row r="80" spans="2:200">
      <c r="B80" s="8"/>
      <c r="C80" s="8"/>
      <c r="D80" s="8"/>
      <c r="E80" s="8"/>
      <c r="F80" s="8"/>
      <c r="G80" s="80"/>
      <c r="H80" s="8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9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10" t="s">
        <v>83</v>
      </c>
      <c r="BK80" s="6">
        <v>1275</v>
      </c>
      <c r="BL80" s="6">
        <v>1360</v>
      </c>
      <c r="BM80" s="6">
        <v>1848</v>
      </c>
      <c r="BN80" s="6">
        <v>2961</v>
      </c>
      <c r="BO80" s="6">
        <v>1560</v>
      </c>
      <c r="BP80" s="6">
        <v>2591</v>
      </c>
      <c r="BQ80" s="6">
        <f>SUM(BJ80:BP80)</f>
        <v>11595</v>
      </c>
      <c r="BR80" s="10" t="s">
        <v>138</v>
      </c>
      <c r="BS80" s="6"/>
      <c r="BT80" s="7" t="s">
        <v>135</v>
      </c>
      <c r="BU80" s="6">
        <f>BQ80</f>
        <v>11595</v>
      </c>
      <c r="BV80" s="6">
        <f>BP80</f>
        <v>2591</v>
      </c>
      <c r="BW80" s="6">
        <f>BO80</f>
        <v>1560</v>
      </c>
      <c r="BX80" s="6">
        <f>BN80</f>
        <v>2961</v>
      </c>
      <c r="BY80" s="6">
        <f>BM80</f>
        <v>1848</v>
      </c>
      <c r="BZ80" s="6">
        <f>BL80</f>
        <v>1360</v>
      </c>
      <c r="CA80" s="6">
        <f>BK80</f>
        <v>1275</v>
      </c>
      <c r="CB80" s="7" t="s">
        <v>83</v>
      </c>
      <c r="CC80" s="7"/>
      <c r="CD80" s="7"/>
      <c r="CE80" s="36"/>
      <c r="CF80" s="8"/>
      <c r="CG80" s="8"/>
      <c r="CH80" s="11" t="s">
        <v>64</v>
      </c>
      <c r="CI80" s="11" t="s">
        <v>39</v>
      </c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12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6">
        <f t="shared" ref="DN80:DT80" si="36">SUM(DN81:DN85)</f>
        <v>1</v>
      </c>
      <c r="DO80" s="6">
        <f t="shared" si="36"/>
        <v>332</v>
      </c>
      <c r="DP80" s="6">
        <f t="shared" si="36"/>
        <v>750</v>
      </c>
      <c r="DQ80" s="6">
        <f t="shared" si="36"/>
        <v>914</v>
      </c>
      <c r="DR80" s="6">
        <f t="shared" si="36"/>
        <v>1123</v>
      </c>
      <c r="DS80" s="6">
        <f t="shared" si="36"/>
        <v>54</v>
      </c>
      <c r="DT80" s="6">
        <f t="shared" si="36"/>
        <v>895</v>
      </c>
      <c r="DU80" s="6">
        <f t="shared" si="30"/>
        <v>4069</v>
      </c>
      <c r="DV80" s="10" t="s">
        <v>140</v>
      </c>
      <c r="DW80" s="6"/>
      <c r="DX80" s="7" t="s">
        <v>141</v>
      </c>
      <c r="DY80" s="6">
        <f t="shared" si="31"/>
        <v>4069</v>
      </c>
      <c r="DZ80" s="6">
        <f t="shared" si="32"/>
        <v>895</v>
      </c>
      <c r="EA80" s="6">
        <f>DS80</f>
        <v>54</v>
      </c>
      <c r="EB80" s="6">
        <f t="shared" si="33"/>
        <v>1123</v>
      </c>
      <c r="EC80" s="6">
        <f t="shared" si="34"/>
        <v>914</v>
      </c>
      <c r="ED80" s="6">
        <f t="shared" si="35"/>
        <v>750</v>
      </c>
      <c r="EE80" s="41">
        <f>DO80</f>
        <v>332</v>
      </c>
      <c r="EF80" s="35">
        <f>DN80</f>
        <v>1</v>
      </c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</row>
    <row r="81" spans="2:200">
      <c r="B81" s="8"/>
      <c r="C81" s="8"/>
      <c r="D81" s="8"/>
      <c r="E81" s="8"/>
      <c r="F81" s="8"/>
      <c r="G81" s="80"/>
      <c r="H81" s="8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9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10">
        <v>79</v>
      </c>
      <c r="BK81" s="6">
        <v>197</v>
      </c>
      <c r="BL81" s="6">
        <v>289</v>
      </c>
      <c r="BM81" s="6">
        <v>340</v>
      </c>
      <c r="BN81" s="6">
        <v>996</v>
      </c>
      <c r="BO81" s="6">
        <v>335</v>
      </c>
      <c r="BP81" s="6">
        <v>945</v>
      </c>
      <c r="BQ81" s="6">
        <f>SUM(BJ81:BP81)</f>
        <v>3181</v>
      </c>
      <c r="BR81" s="10" t="s">
        <v>148</v>
      </c>
      <c r="BS81" s="6"/>
      <c r="BT81" s="7" t="s">
        <v>139</v>
      </c>
      <c r="BU81" s="6">
        <f>BQ81</f>
        <v>3181</v>
      </c>
      <c r="BV81" s="6">
        <f>BP81</f>
        <v>945</v>
      </c>
      <c r="BW81" s="6">
        <f>BO81</f>
        <v>335</v>
      </c>
      <c r="BX81" s="6">
        <f>BN81</f>
        <v>996</v>
      </c>
      <c r="BY81" s="6">
        <f>BM81</f>
        <v>340</v>
      </c>
      <c r="BZ81" s="6">
        <f>BL81</f>
        <v>289</v>
      </c>
      <c r="CA81" s="6">
        <f>BK81</f>
        <v>197</v>
      </c>
      <c r="CB81" s="6">
        <f>BJ81</f>
        <v>79</v>
      </c>
      <c r="CC81" s="6"/>
      <c r="CD81" s="6"/>
      <c r="CE81" s="37"/>
      <c r="CF81" s="8"/>
      <c r="CG81" s="8"/>
      <c r="CH81" s="11" t="s">
        <v>28</v>
      </c>
      <c r="CI81" s="11" t="s">
        <v>28</v>
      </c>
      <c r="CJ81" s="8"/>
      <c r="CK81" s="8"/>
      <c r="CL81" s="8"/>
      <c r="CM81" s="11" t="s">
        <v>28</v>
      </c>
      <c r="CN81" s="8"/>
      <c r="CO81" s="11" t="s">
        <v>42</v>
      </c>
      <c r="CP81" s="8"/>
      <c r="CQ81" s="8"/>
      <c r="CR81" s="8"/>
      <c r="CS81" s="8"/>
      <c r="CT81" s="12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7" t="s">
        <v>83</v>
      </c>
      <c r="DO81" s="6">
        <v>80</v>
      </c>
      <c r="DP81" s="6">
        <v>310</v>
      </c>
      <c r="DQ81" s="6">
        <v>188</v>
      </c>
      <c r="DR81" s="6">
        <v>379</v>
      </c>
      <c r="DS81" s="7" t="s">
        <v>83</v>
      </c>
      <c r="DT81" s="6">
        <v>176</v>
      </c>
      <c r="DU81" s="6">
        <f t="shared" si="30"/>
        <v>1133</v>
      </c>
      <c r="DV81" s="10" t="s">
        <v>149</v>
      </c>
      <c r="DW81" s="6"/>
      <c r="DX81" s="7" t="s">
        <v>150</v>
      </c>
      <c r="DY81" s="6">
        <f t="shared" si="31"/>
        <v>1133</v>
      </c>
      <c r="DZ81" s="6">
        <f t="shared" si="32"/>
        <v>176</v>
      </c>
      <c r="EA81" s="7" t="s">
        <v>83</v>
      </c>
      <c r="EB81" s="6">
        <f t="shared" si="33"/>
        <v>379</v>
      </c>
      <c r="EC81" s="6">
        <f t="shared" si="34"/>
        <v>188</v>
      </c>
      <c r="ED81" s="6">
        <f t="shared" si="35"/>
        <v>310</v>
      </c>
      <c r="EE81" s="41">
        <f>DO81</f>
        <v>80</v>
      </c>
      <c r="EF81" s="35" t="s">
        <v>83</v>
      </c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</row>
    <row r="82" spans="2:200">
      <c r="B82" s="8"/>
      <c r="C82" s="8"/>
      <c r="D82" s="8"/>
      <c r="E82" s="8"/>
      <c r="F82" s="8"/>
      <c r="G82" s="80"/>
      <c r="H82" s="8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9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0">
        <v>82</v>
      </c>
      <c r="BK82" s="6">
        <v>29</v>
      </c>
      <c r="BL82" s="6">
        <v>13</v>
      </c>
      <c r="BM82" s="6">
        <v>43</v>
      </c>
      <c r="BN82" s="6">
        <v>121</v>
      </c>
      <c r="BO82" s="6">
        <v>99</v>
      </c>
      <c r="BP82" s="6">
        <v>156</v>
      </c>
      <c r="BQ82" s="6">
        <f>SUM(BJ82:BP82)</f>
        <v>543</v>
      </c>
      <c r="BR82" s="10" t="s">
        <v>157</v>
      </c>
      <c r="BS82" s="6"/>
      <c r="BT82" s="7" t="s">
        <v>76</v>
      </c>
      <c r="BU82" s="6">
        <f>BQ82</f>
        <v>543</v>
      </c>
      <c r="BV82" s="6">
        <f>BP82</f>
        <v>156</v>
      </c>
      <c r="BW82" s="6">
        <f>BO82</f>
        <v>99</v>
      </c>
      <c r="BX82" s="6">
        <f>BN82</f>
        <v>121</v>
      </c>
      <c r="BY82" s="6">
        <f>BM82</f>
        <v>43</v>
      </c>
      <c r="BZ82" s="6">
        <f>BL82</f>
        <v>13</v>
      </c>
      <c r="CA82" s="6">
        <f>BK82</f>
        <v>29</v>
      </c>
      <c r="CB82" s="6">
        <f>BJ82</f>
        <v>82</v>
      </c>
      <c r="CC82" s="6"/>
      <c r="CD82" s="6"/>
      <c r="CE82" s="37"/>
      <c r="CF82" s="8"/>
      <c r="CG82" s="11" t="s">
        <v>246</v>
      </c>
      <c r="CH82" s="11" t="s">
        <v>70</v>
      </c>
      <c r="CI82" s="11" t="s">
        <v>247</v>
      </c>
      <c r="CJ82" s="11" t="s">
        <v>73</v>
      </c>
      <c r="CK82" s="11" t="s">
        <v>278</v>
      </c>
      <c r="CL82" s="11" t="s">
        <v>279</v>
      </c>
      <c r="CM82" s="11" t="s">
        <v>72</v>
      </c>
      <c r="CN82" s="11" t="s">
        <v>73</v>
      </c>
      <c r="CO82" s="11" t="s">
        <v>61</v>
      </c>
      <c r="CP82" s="8"/>
      <c r="CQ82" s="8"/>
      <c r="CR82" s="8"/>
      <c r="CS82" s="8"/>
      <c r="CT82" s="12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7" t="s">
        <v>83</v>
      </c>
      <c r="DO82" s="6">
        <v>63</v>
      </c>
      <c r="DP82" s="6">
        <v>240</v>
      </c>
      <c r="DQ82" s="6">
        <v>253</v>
      </c>
      <c r="DR82" s="6">
        <v>223</v>
      </c>
      <c r="DS82" s="7" t="s">
        <v>83</v>
      </c>
      <c r="DT82" s="6">
        <v>272</v>
      </c>
      <c r="DU82" s="6">
        <f t="shared" si="30"/>
        <v>1051</v>
      </c>
      <c r="DV82" s="10" t="s">
        <v>159</v>
      </c>
      <c r="DW82" s="6"/>
      <c r="DX82" s="7" t="s">
        <v>160</v>
      </c>
      <c r="DY82" s="6">
        <f t="shared" si="31"/>
        <v>1051</v>
      </c>
      <c r="DZ82" s="6">
        <f t="shared" si="32"/>
        <v>272</v>
      </c>
      <c r="EA82" s="7" t="s">
        <v>83</v>
      </c>
      <c r="EB82" s="6">
        <f t="shared" si="33"/>
        <v>223</v>
      </c>
      <c r="EC82" s="6">
        <f t="shared" si="34"/>
        <v>253</v>
      </c>
      <c r="ED82" s="6">
        <f t="shared" si="35"/>
        <v>240</v>
      </c>
      <c r="EE82" s="41">
        <f>DO82</f>
        <v>63</v>
      </c>
      <c r="EF82" s="35" t="s">
        <v>83</v>
      </c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</row>
    <row r="83" spans="2:200">
      <c r="B83" s="8"/>
      <c r="C83" s="8"/>
      <c r="D83" s="8"/>
      <c r="E83" s="8"/>
      <c r="F83" s="8"/>
      <c r="G83" s="80"/>
      <c r="H83" s="8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9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10" t="s">
        <v>83</v>
      </c>
      <c r="BK83" s="6">
        <v>94</v>
      </c>
      <c r="BL83" s="6">
        <v>108</v>
      </c>
      <c r="BM83" s="6">
        <v>218</v>
      </c>
      <c r="BN83" s="6">
        <v>166</v>
      </c>
      <c r="BO83" s="6">
        <v>31</v>
      </c>
      <c r="BP83" s="6">
        <v>203</v>
      </c>
      <c r="BQ83" s="6">
        <f>SUM(BJ83:BP83)</f>
        <v>820</v>
      </c>
      <c r="BR83" s="10" t="s">
        <v>167</v>
      </c>
      <c r="BS83" s="6"/>
      <c r="BT83" s="7" t="s">
        <v>77</v>
      </c>
      <c r="BU83" s="6">
        <f>BQ83</f>
        <v>820</v>
      </c>
      <c r="BV83" s="6">
        <f>BP83</f>
        <v>203</v>
      </c>
      <c r="BW83" s="6">
        <f>BO83</f>
        <v>31</v>
      </c>
      <c r="BX83" s="6">
        <f>BN83</f>
        <v>166</v>
      </c>
      <c r="BY83" s="6">
        <f>BM83</f>
        <v>218</v>
      </c>
      <c r="BZ83" s="6">
        <f>BL83</f>
        <v>108</v>
      </c>
      <c r="CA83" s="6">
        <f>BK83</f>
        <v>94</v>
      </c>
      <c r="CB83" s="7" t="s">
        <v>83</v>
      </c>
      <c r="CC83" s="7"/>
      <c r="CD83" s="7"/>
      <c r="CE83" s="36"/>
      <c r="CF83" s="8"/>
      <c r="CG83" s="6" t="e">
        <f>#REF!</f>
        <v>#REF!</v>
      </c>
      <c r="CH83" s="6" t="e">
        <f>#REF!</f>
        <v>#REF!</v>
      </c>
      <c r="CI83" s="6" t="e">
        <f>#REF!</f>
        <v>#REF!</v>
      </c>
      <c r="CJ83" s="41" t="e">
        <f>SUM(CJ84:CJ90)</f>
        <v>#REF!</v>
      </c>
      <c r="CK83" s="8"/>
      <c r="CL83" s="8"/>
      <c r="CM83" s="6" t="e">
        <f>#REF!</f>
        <v>#REF!</v>
      </c>
      <c r="CN83" s="6" t="e">
        <f>$CG$8</f>
        <v>#REF!</v>
      </c>
      <c r="CO83" s="6" t="e">
        <f>CJ8</f>
        <v>#REF!</v>
      </c>
      <c r="CP83" s="11" t="s">
        <v>73</v>
      </c>
      <c r="CQ83" s="8"/>
      <c r="CR83" s="8"/>
      <c r="CS83" s="8"/>
      <c r="CT83" s="12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6">
        <v>1</v>
      </c>
      <c r="DO83" s="6">
        <v>189</v>
      </c>
      <c r="DP83" s="6">
        <v>138</v>
      </c>
      <c r="DQ83" s="6">
        <v>444</v>
      </c>
      <c r="DR83" s="6">
        <v>333</v>
      </c>
      <c r="DS83" s="6">
        <v>54</v>
      </c>
      <c r="DT83" s="6">
        <v>306</v>
      </c>
      <c r="DU83" s="6">
        <f t="shared" si="30"/>
        <v>1465</v>
      </c>
      <c r="DV83" s="10" t="s">
        <v>168</v>
      </c>
      <c r="DW83" s="6"/>
      <c r="DX83" s="7" t="s">
        <v>169</v>
      </c>
      <c r="DY83" s="6">
        <f t="shared" si="31"/>
        <v>1465</v>
      </c>
      <c r="DZ83" s="6">
        <f t="shared" si="32"/>
        <v>306</v>
      </c>
      <c r="EA83" s="6">
        <f>DS83</f>
        <v>54</v>
      </c>
      <c r="EB83" s="6">
        <f t="shared" si="33"/>
        <v>333</v>
      </c>
      <c r="EC83" s="6">
        <f t="shared" si="34"/>
        <v>444</v>
      </c>
      <c r="ED83" s="6">
        <f t="shared" si="35"/>
        <v>138</v>
      </c>
      <c r="EE83" s="41">
        <f>DO83</f>
        <v>189</v>
      </c>
      <c r="EF83" s="35">
        <f>DN83</f>
        <v>1</v>
      </c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</row>
    <row r="84" spans="2:200">
      <c r="B84" s="8"/>
      <c r="C84" s="8"/>
      <c r="D84" s="8"/>
      <c r="E84" s="8"/>
      <c r="F84" s="8"/>
      <c r="G84" s="80"/>
      <c r="H84" s="8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12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9"/>
      <c r="CF84" s="8"/>
      <c r="CG84" s="6" t="e">
        <f>#REF!</f>
        <v>#REF!</v>
      </c>
      <c r="CH84" s="6" t="e">
        <f>#REF!</f>
        <v>#REF!</v>
      </c>
      <c r="CI84" s="6" t="e">
        <f>#REF!</f>
        <v>#REF!</v>
      </c>
      <c r="CJ84" s="41" t="e">
        <f t="shared" ref="CJ84:CJ90" si="37">SUM(CK84:CM84)</f>
        <v>#REF!</v>
      </c>
      <c r="CK84" s="41">
        <f>'[1]T507-512'!$CW$25+'[1]T507-512'!$CX$25</f>
        <v>2525</v>
      </c>
      <c r="CL84" s="41">
        <f>'[1]T507-512'!$CT$21/2</f>
        <v>289.5</v>
      </c>
      <c r="CM84" s="6" t="e">
        <f>#REF!</f>
        <v>#REF!</v>
      </c>
      <c r="CN84" s="6" t="e">
        <f>$CG$9</f>
        <v>#REF!</v>
      </c>
      <c r="CO84" s="6" t="e">
        <f>CJ9</f>
        <v>#REF!</v>
      </c>
      <c r="CP84" s="35" t="s">
        <v>260</v>
      </c>
      <c r="CQ84" s="8"/>
      <c r="CR84" s="8"/>
      <c r="CS84" s="8"/>
      <c r="CT84" s="12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7" t="s">
        <v>83</v>
      </c>
      <c r="DO84" s="7" t="s">
        <v>83</v>
      </c>
      <c r="DP84" s="6">
        <v>55</v>
      </c>
      <c r="DQ84" s="6">
        <v>14</v>
      </c>
      <c r="DR84" s="6">
        <v>188</v>
      </c>
      <c r="DS84" s="7" t="s">
        <v>83</v>
      </c>
      <c r="DT84" s="6">
        <v>43</v>
      </c>
      <c r="DU84" s="6">
        <f t="shared" si="30"/>
        <v>300</v>
      </c>
      <c r="DV84" s="10" t="s">
        <v>176</v>
      </c>
      <c r="DW84" s="6"/>
      <c r="DX84" s="7" t="s">
        <v>177</v>
      </c>
      <c r="DY84" s="6">
        <f t="shared" si="31"/>
        <v>300</v>
      </c>
      <c r="DZ84" s="6">
        <f t="shared" si="32"/>
        <v>43</v>
      </c>
      <c r="EA84" s="7" t="s">
        <v>83</v>
      </c>
      <c r="EB84" s="6">
        <f t="shared" si="33"/>
        <v>188</v>
      </c>
      <c r="EC84" s="6">
        <f t="shared" si="34"/>
        <v>14</v>
      </c>
      <c r="ED84" s="6">
        <f t="shared" si="35"/>
        <v>55</v>
      </c>
      <c r="EE84" s="11" t="s">
        <v>83</v>
      </c>
      <c r="EF84" s="11" t="s">
        <v>83</v>
      </c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</row>
    <row r="85" spans="2:200">
      <c r="B85" s="8"/>
      <c r="C85" s="8"/>
      <c r="D85" s="8"/>
      <c r="E85" s="8"/>
      <c r="F85" s="8"/>
      <c r="G85" s="80"/>
      <c r="H85" s="8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9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12"/>
      <c r="BK85" s="8"/>
      <c r="BL85" s="8"/>
      <c r="BM85" s="8"/>
      <c r="BN85" s="11" t="s">
        <v>180</v>
      </c>
      <c r="BO85" s="8"/>
      <c r="BP85" s="8"/>
      <c r="BQ85" s="8"/>
      <c r="BR85" s="8"/>
      <c r="BS85" s="8"/>
      <c r="BT85" s="8"/>
      <c r="BU85" s="8"/>
      <c r="BV85" s="8"/>
      <c r="BW85" s="8"/>
      <c r="BX85" s="11" t="s">
        <v>256</v>
      </c>
      <c r="BY85" s="8"/>
      <c r="BZ85" s="8"/>
      <c r="CA85" s="8"/>
      <c r="CB85" s="8"/>
      <c r="CC85" s="8"/>
      <c r="CD85" s="8"/>
      <c r="CE85" s="9"/>
      <c r="CF85" s="8"/>
      <c r="CG85" s="6" t="e">
        <f>#REF!</f>
        <v>#REF!</v>
      </c>
      <c r="CH85" s="6" t="e">
        <f>#REF!</f>
        <v>#REF!</v>
      </c>
      <c r="CI85" s="6" t="e">
        <f>#REF!</f>
        <v>#REF!</v>
      </c>
      <c r="CJ85" s="41" t="e">
        <f t="shared" si="37"/>
        <v>#REF!</v>
      </c>
      <c r="CK85" s="41">
        <f>'[1]T507-512'!$CZ$25</f>
        <v>571</v>
      </c>
      <c r="CL85" s="41">
        <f>CL84</f>
        <v>289.5</v>
      </c>
      <c r="CM85" s="6" t="e">
        <f>#REF!</f>
        <v>#REF!</v>
      </c>
      <c r="CN85" s="6" t="e">
        <f>$CG$15</f>
        <v>#REF!</v>
      </c>
      <c r="CO85" s="6" t="e">
        <f>CJ15</f>
        <v>#REF!</v>
      </c>
      <c r="CP85" s="35" t="s">
        <v>280</v>
      </c>
      <c r="CQ85" s="8"/>
      <c r="CR85" s="8"/>
      <c r="CS85" s="8"/>
      <c r="CT85" s="12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7" t="s">
        <v>83</v>
      </c>
      <c r="DO85" s="7" t="s">
        <v>83</v>
      </c>
      <c r="DP85" s="6">
        <v>7</v>
      </c>
      <c r="DQ85" s="6">
        <v>15</v>
      </c>
      <c r="DR85" s="7" t="s">
        <v>83</v>
      </c>
      <c r="DS85" s="7" t="s">
        <v>83</v>
      </c>
      <c r="DT85" s="6">
        <v>98</v>
      </c>
      <c r="DU85" s="6">
        <f t="shared" si="30"/>
        <v>120</v>
      </c>
      <c r="DV85" s="10" t="s">
        <v>181</v>
      </c>
      <c r="DW85" s="6"/>
      <c r="DX85" s="7" t="s">
        <v>182</v>
      </c>
      <c r="DY85" s="6">
        <f t="shared" si="31"/>
        <v>120</v>
      </c>
      <c r="DZ85" s="6">
        <f t="shared" si="32"/>
        <v>98</v>
      </c>
      <c r="EA85" s="7" t="s">
        <v>83</v>
      </c>
      <c r="EB85" s="7" t="s">
        <v>83</v>
      </c>
      <c r="EC85" s="6">
        <f t="shared" si="34"/>
        <v>15</v>
      </c>
      <c r="ED85" s="6">
        <f t="shared" si="35"/>
        <v>7</v>
      </c>
      <c r="EE85" s="11" t="s">
        <v>83</v>
      </c>
      <c r="EF85" s="11" t="s">
        <v>83</v>
      </c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</row>
    <row r="86" spans="2:200">
      <c r="B86" s="8"/>
      <c r="C86" s="8"/>
      <c r="D86" s="8"/>
      <c r="E86" s="8"/>
      <c r="F86" s="8"/>
      <c r="G86" s="80"/>
      <c r="H86" s="8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49">
        <f t="shared" ref="BJ86:BP90" si="38">BJ79/$BQ79*100</f>
        <v>0.9975834934010781</v>
      </c>
      <c r="BK86" s="51">
        <f t="shared" si="38"/>
        <v>9.8828923725137869</v>
      </c>
      <c r="BL86" s="51">
        <f t="shared" si="38"/>
        <v>10.967222256645393</v>
      </c>
      <c r="BM86" s="51">
        <f t="shared" si="38"/>
        <v>15.174422207076027</v>
      </c>
      <c r="BN86" s="51">
        <f t="shared" si="38"/>
        <v>26.296548732883078</v>
      </c>
      <c r="BO86" s="51">
        <f t="shared" si="38"/>
        <v>12.547245802094306</v>
      </c>
      <c r="BP86" s="51">
        <f t="shared" si="38"/>
        <v>24.134085135386332</v>
      </c>
      <c r="BQ86" s="51">
        <f>SUM(BJ86:BP86)</f>
        <v>100</v>
      </c>
      <c r="BR86" s="10" t="s">
        <v>73</v>
      </c>
      <c r="BS86" s="8"/>
      <c r="BT86" s="11" t="s">
        <v>74</v>
      </c>
      <c r="BU86" s="51">
        <f>SUM(BV86:CB86)</f>
        <v>100.00000000000001</v>
      </c>
      <c r="BV86" s="51">
        <f t="shared" ref="BV86:CB90" si="39">BV79/$BU79*100</f>
        <v>24.134085135386332</v>
      </c>
      <c r="BW86" s="51">
        <f t="shared" si="39"/>
        <v>12.547245802094306</v>
      </c>
      <c r="BX86" s="51">
        <f t="shared" si="39"/>
        <v>26.296548732883078</v>
      </c>
      <c r="BY86" s="51">
        <f t="shared" si="39"/>
        <v>15.174422207076027</v>
      </c>
      <c r="BZ86" s="51">
        <f t="shared" si="39"/>
        <v>10.967222256645393</v>
      </c>
      <c r="CA86" s="51">
        <f t="shared" si="39"/>
        <v>9.8828923725137869</v>
      </c>
      <c r="CB86" s="51">
        <f t="shared" si="39"/>
        <v>0.9975834934010781</v>
      </c>
      <c r="CC86" s="51"/>
      <c r="CD86" s="51"/>
      <c r="CE86" s="37"/>
      <c r="CF86" s="8"/>
      <c r="CG86" s="7" t="s">
        <v>83</v>
      </c>
      <c r="CH86" s="6" t="e">
        <f>#REF!</f>
        <v>#REF!</v>
      </c>
      <c r="CI86" s="6" t="e">
        <f>#REF!</f>
        <v>#REF!</v>
      </c>
      <c r="CJ86" s="41" t="e">
        <f t="shared" si="37"/>
        <v>#REF!</v>
      </c>
      <c r="CK86" s="41">
        <f>'[1]T507-512'!$CY$25</f>
        <v>253</v>
      </c>
      <c r="CL86" s="8"/>
      <c r="CM86" s="6" t="e">
        <f>#REF!</f>
        <v>#REF!</v>
      </c>
      <c r="CN86" s="6" t="e">
        <f>$CG$18</f>
        <v>#REF!</v>
      </c>
      <c r="CO86" s="6" t="e">
        <f>CJ18</f>
        <v>#REF!</v>
      </c>
      <c r="CP86" s="35" t="s">
        <v>263</v>
      </c>
      <c r="CQ86" s="8"/>
      <c r="CR86" s="8"/>
      <c r="CS86" s="8"/>
      <c r="CT86" s="12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7" t="s">
        <v>83</v>
      </c>
      <c r="DO86" s="6">
        <f t="shared" ref="DO86:DT86" si="40">DO87+DO88</f>
        <v>466</v>
      </c>
      <c r="DP86" s="6">
        <f t="shared" si="40"/>
        <v>787</v>
      </c>
      <c r="DQ86" s="6">
        <f t="shared" si="40"/>
        <v>1189</v>
      </c>
      <c r="DR86" s="6">
        <f t="shared" si="40"/>
        <v>1431</v>
      </c>
      <c r="DS86" s="6">
        <f t="shared" si="40"/>
        <v>84</v>
      </c>
      <c r="DT86" s="6">
        <f t="shared" si="40"/>
        <v>1349</v>
      </c>
      <c r="DU86" s="6">
        <f t="shared" si="30"/>
        <v>5306</v>
      </c>
      <c r="DV86" s="10" t="s">
        <v>183</v>
      </c>
      <c r="DW86" s="6"/>
      <c r="DX86" s="7" t="s">
        <v>184</v>
      </c>
      <c r="DY86" s="6">
        <f t="shared" si="31"/>
        <v>5306</v>
      </c>
      <c r="DZ86" s="6">
        <f t="shared" si="32"/>
        <v>1349</v>
      </c>
      <c r="EA86" s="6">
        <f>DS86</f>
        <v>84</v>
      </c>
      <c r="EB86" s="6">
        <f t="shared" ref="EB86:EB96" si="41">DR86</f>
        <v>1431</v>
      </c>
      <c r="EC86" s="6">
        <f t="shared" si="34"/>
        <v>1189</v>
      </c>
      <c r="ED86" s="6">
        <f t="shared" si="35"/>
        <v>787</v>
      </c>
      <c r="EE86" s="41">
        <f>DO86</f>
        <v>466</v>
      </c>
      <c r="EF86" s="11" t="s">
        <v>83</v>
      </c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</row>
    <row r="87" spans="2:200">
      <c r="B87" s="8"/>
      <c r="C87" s="8"/>
      <c r="D87" s="8"/>
      <c r="E87" s="8"/>
      <c r="F87" s="8"/>
      <c r="G87" s="80"/>
      <c r="H87" s="8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49" t="s">
        <v>197</v>
      </c>
      <c r="BK87" s="51">
        <f t="shared" si="38"/>
        <v>10.996119016817593</v>
      </c>
      <c r="BL87" s="51">
        <f t="shared" si="38"/>
        <v>11.729193617938767</v>
      </c>
      <c r="BM87" s="51">
        <f t="shared" si="38"/>
        <v>15.937904269081502</v>
      </c>
      <c r="BN87" s="51">
        <f t="shared" si="38"/>
        <v>25.536869340232858</v>
      </c>
      <c r="BO87" s="51">
        <f t="shared" si="38"/>
        <v>13.454075032341525</v>
      </c>
      <c r="BP87" s="51">
        <f t="shared" si="38"/>
        <v>22.345838723587754</v>
      </c>
      <c r="BQ87" s="51">
        <f>SUM(BJ87:BP87)</f>
        <v>100</v>
      </c>
      <c r="BR87" s="35" t="s">
        <v>138</v>
      </c>
      <c r="BS87" s="8"/>
      <c r="BT87" s="11" t="s">
        <v>135</v>
      </c>
      <c r="BU87" s="51">
        <f>SUM(BV87:CB87)</f>
        <v>99.999999999999986</v>
      </c>
      <c r="BV87" s="51">
        <f t="shared" si="39"/>
        <v>22.345838723587754</v>
      </c>
      <c r="BW87" s="51">
        <f t="shared" si="39"/>
        <v>13.454075032341525</v>
      </c>
      <c r="BX87" s="51">
        <f t="shared" si="39"/>
        <v>25.536869340232858</v>
      </c>
      <c r="BY87" s="51">
        <f t="shared" si="39"/>
        <v>15.937904269081502</v>
      </c>
      <c r="BZ87" s="51">
        <f t="shared" si="39"/>
        <v>11.729193617938767</v>
      </c>
      <c r="CA87" s="51">
        <f t="shared" si="39"/>
        <v>10.996119016817593</v>
      </c>
      <c r="CB87" s="52" t="s">
        <v>83</v>
      </c>
      <c r="CC87" s="52"/>
      <c r="CD87" s="52"/>
      <c r="CE87" s="36"/>
      <c r="CF87" s="8"/>
      <c r="CG87" s="6" t="e">
        <f>#REF!</f>
        <v>#REF!</v>
      </c>
      <c r="CH87" s="6" t="e">
        <f>#REF!</f>
        <v>#REF!</v>
      </c>
      <c r="CI87" s="6" t="e">
        <f>#REF!</f>
        <v>#REF!</v>
      </c>
      <c r="CJ87" s="41" t="e">
        <f t="shared" si="37"/>
        <v>#REF!</v>
      </c>
      <c r="CK87" s="8"/>
      <c r="CL87" s="8"/>
      <c r="CM87" s="6" t="e">
        <f>#REF!</f>
        <v>#REF!</v>
      </c>
      <c r="CN87" s="6" t="e">
        <f>$CG$19</f>
        <v>#REF!</v>
      </c>
      <c r="CO87" s="6" t="e">
        <f>CJ19</f>
        <v>#REF!</v>
      </c>
      <c r="CP87" s="35" t="s">
        <v>281</v>
      </c>
      <c r="CQ87" s="8"/>
      <c r="CR87" s="8"/>
      <c r="CS87" s="8"/>
      <c r="CT87" s="12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7" t="s">
        <v>83</v>
      </c>
      <c r="DO87" s="6">
        <v>466</v>
      </c>
      <c r="DP87" s="6">
        <v>787</v>
      </c>
      <c r="DQ87" s="6">
        <v>999</v>
      </c>
      <c r="DR87" s="6">
        <v>969</v>
      </c>
      <c r="DS87" s="6">
        <v>24</v>
      </c>
      <c r="DT87" s="6">
        <v>1186</v>
      </c>
      <c r="DU87" s="6">
        <f t="shared" si="30"/>
        <v>4431</v>
      </c>
      <c r="DV87" s="10" t="s">
        <v>185</v>
      </c>
      <c r="DW87" s="6"/>
      <c r="DX87" s="7" t="s">
        <v>186</v>
      </c>
      <c r="DY87" s="6">
        <f t="shared" si="31"/>
        <v>4431</v>
      </c>
      <c r="DZ87" s="6">
        <f t="shared" si="32"/>
        <v>1186</v>
      </c>
      <c r="EA87" s="6">
        <f>DS87</f>
        <v>24</v>
      </c>
      <c r="EB87" s="6">
        <f t="shared" si="41"/>
        <v>969</v>
      </c>
      <c r="EC87" s="6">
        <f t="shared" si="34"/>
        <v>999</v>
      </c>
      <c r="ED87" s="6">
        <f t="shared" si="35"/>
        <v>787</v>
      </c>
      <c r="EE87" s="41">
        <f>DO87</f>
        <v>466</v>
      </c>
      <c r="EF87" s="11" t="s">
        <v>83</v>
      </c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</row>
    <row r="88" spans="2:200">
      <c r="B88" s="8"/>
      <c r="C88" s="8"/>
      <c r="D88" s="8"/>
      <c r="E88" s="8"/>
      <c r="F88" s="8"/>
      <c r="G88" s="80"/>
      <c r="H88" s="8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49">
        <f>BJ81/$BQ81*100</f>
        <v>2.483495756051556</v>
      </c>
      <c r="BK88" s="51">
        <f t="shared" si="38"/>
        <v>6.1930210625589437</v>
      </c>
      <c r="BL88" s="51">
        <f t="shared" si="38"/>
        <v>9.0851933354291106</v>
      </c>
      <c r="BM88" s="51">
        <f t="shared" si="38"/>
        <v>10.68846274756366</v>
      </c>
      <c r="BN88" s="51">
        <f t="shared" si="38"/>
        <v>31.310908519333541</v>
      </c>
      <c r="BO88" s="51">
        <f t="shared" si="38"/>
        <v>10.531279471864194</v>
      </c>
      <c r="BP88" s="51">
        <f t="shared" si="38"/>
        <v>29.707639107198997</v>
      </c>
      <c r="BQ88" s="51">
        <f>SUM(BJ88:BP88)</f>
        <v>100.00000000000001</v>
      </c>
      <c r="BR88" s="35" t="s">
        <v>148</v>
      </c>
      <c r="BS88" s="8"/>
      <c r="BT88" s="11" t="s">
        <v>139</v>
      </c>
      <c r="BU88" s="51">
        <f>SUM(BV88:CB88)</f>
        <v>100</v>
      </c>
      <c r="BV88" s="51">
        <f t="shared" si="39"/>
        <v>29.707639107198997</v>
      </c>
      <c r="BW88" s="51">
        <f t="shared" si="39"/>
        <v>10.531279471864194</v>
      </c>
      <c r="BX88" s="51">
        <f t="shared" si="39"/>
        <v>31.310908519333541</v>
      </c>
      <c r="BY88" s="51">
        <f t="shared" si="39"/>
        <v>10.68846274756366</v>
      </c>
      <c r="BZ88" s="51">
        <f t="shared" si="39"/>
        <v>9.0851933354291106</v>
      </c>
      <c r="CA88" s="51">
        <f t="shared" si="39"/>
        <v>6.1930210625589437</v>
      </c>
      <c r="CB88" s="51">
        <f>CB81/$BU81*100</f>
        <v>2.483495756051556</v>
      </c>
      <c r="CC88" s="51"/>
      <c r="CD88" s="51"/>
      <c r="CE88" s="37"/>
      <c r="CF88" s="8"/>
      <c r="CG88" s="6" t="e">
        <f>#REF!</f>
        <v>#REF!</v>
      </c>
      <c r="CH88" s="6" t="e">
        <f>#REF!</f>
        <v>#REF!</v>
      </c>
      <c r="CI88" s="6" t="e">
        <f>#REF!</f>
        <v>#REF!</v>
      </c>
      <c r="CJ88" s="41" t="e">
        <f t="shared" si="37"/>
        <v>#REF!</v>
      </c>
      <c r="CK88" s="8"/>
      <c r="CL88" s="41">
        <f>'[1]T507-512'!$CU$21</f>
        <v>71</v>
      </c>
      <c r="CM88" s="6" t="e">
        <f>#REF!</f>
        <v>#REF!</v>
      </c>
      <c r="CN88" s="6" t="e">
        <f>$CG$22</f>
        <v>#REF!</v>
      </c>
      <c r="CO88" s="6" t="e">
        <f>CJ22</f>
        <v>#REF!</v>
      </c>
      <c r="CP88" s="35" t="s">
        <v>282</v>
      </c>
      <c r="CQ88" s="8"/>
      <c r="CR88" s="8"/>
      <c r="CS88" s="8"/>
      <c r="CT88" s="12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7" t="s">
        <v>83</v>
      </c>
      <c r="DO88" s="7" t="s">
        <v>83</v>
      </c>
      <c r="DP88" s="7" t="s">
        <v>83</v>
      </c>
      <c r="DQ88" s="6">
        <v>190</v>
      </c>
      <c r="DR88" s="6">
        <v>462</v>
      </c>
      <c r="DS88" s="6">
        <v>60</v>
      </c>
      <c r="DT88" s="6">
        <v>163</v>
      </c>
      <c r="DU88" s="6">
        <f t="shared" si="30"/>
        <v>875</v>
      </c>
      <c r="DV88" s="10" t="s">
        <v>187</v>
      </c>
      <c r="DW88" s="6"/>
      <c r="DX88" s="7" t="s">
        <v>188</v>
      </c>
      <c r="DY88" s="6">
        <f t="shared" si="31"/>
        <v>875</v>
      </c>
      <c r="DZ88" s="6">
        <f t="shared" si="32"/>
        <v>163</v>
      </c>
      <c r="EA88" s="6">
        <f>DS88</f>
        <v>60</v>
      </c>
      <c r="EB88" s="6">
        <f t="shared" si="41"/>
        <v>462</v>
      </c>
      <c r="EC88" s="6">
        <f t="shared" si="34"/>
        <v>190</v>
      </c>
      <c r="ED88" s="7" t="s">
        <v>83</v>
      </c>
      <c r="EE88" s="11" t="s">
        <v>83</v>
      </c>
      <c r="EF88" s="11" t="s">
        <v>83</v>
      </c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</row>
    <row r="89" spans="2:200">
      <c r="B89" s="8"/>
      <c r="C89" s="8"/>
      <c r="D89" s="8"/>
      <c r="E89" s="8"/>
      <c r="F89" s="8"/>
      <c r="G89" s="80"/>
      <c r="H89" s="8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9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49">
        <f>BJ82/$BQ82*100</f>
        <v>15.101289134438305</v>
      </c>
      <c r="BK89" s="51">
        <f t="shared" si="38"/>
        <v>5.3406998158379375</v>
      </c>
      <c r="BL89" s="51">
        <f t="shared" si="38"/>
        <v>2.3941068139963169</v>
      </c>
      <c r="BM89" s="51">
        <f t="shared" si="38"/>
        <v>7.9189686924493561</v>
      </c>
      <c r="BN89" s="51">
        <f t="shared" si="38"/>
        <v>22.283609576427256</v>
      </c>
      <c r="BO89" s="51">
        <f t="shared" si="38"/>
        <v>18.232044198895029</v>
      </c>
      <c r="BP89" s="51">
        <f t="shared" si="38"/>
        <v>28.729281767955801</v>
      </c>
      <c r="BQ89" s="51">
        <f>SUM(BJ89:BP89)</f>
        <v>100</v>
      </c>
      <c r="BR89" s="35" t="s">
        <v>157</v>
      </c>
      <c r="BS89" s="8"/>
      <c r="BT89" s="11" t="s">
        <v>76</v>
      </c>
      <c r="BU89" s="51">
        <f>SUM(BV89:CB89)</f>
        <v>100</v>
      </c>
      <c r="BV89" s="51">
        <f t="shared" si="39"/>
        <v>28.729281767955801</v>
      </c>
      <c r="BW89" s="51">
        <f t="shared" si="39"/>
        <v>18.232044198895029</v>
      </c>
      <c r="BX89" s="51">
        <f t="shared" si="39"/>
        <v>22.283609576427256</v>
      </c>
      <c r="BY89" s="51">
        <f t="shared" si="39"/>
        <v>7.9189686924493561</v>
      </c>
      <c r="BZ89" s="51">
        <f t="shared" si="39"/>
        <v>2.3941068139963169</v>
      </c>
      <c r="CA89" s="51">
        <f t="shared" si="39"/>
        <v>5.3406998158379375</v>
      </c>
      <c r="CB89" s="51">
        <f>CB82/$BU82*100</f>
        <v>15.101289134438305</v>
      </c>
      <c r="CC89" s="51"/>
      <c r="CD89" s="51"/>
      <c r="CE89" s="37"/>
      <c r="CF89" s="8"/>
      <c r="CG89" s="7" t="s">
        <v>83</v>
      </c>
      <c r="CH89" s="6" t="e">
        <f>#REF!</f>
        <v>#REF!</v>
      </c>
      <c r="CI89" s="6" t="e">
        <f>#REF!</f>
        <v>#REF!</v>
      </c>
      <c r="CJ89" s="41" t="e">
        <f t="shared" si="37"/>
        <v>#REF!</v>
      </c>
      <c r="CK89" s="8"/>
      <c r="CL89" s="8"/>
      <c r="CM89" s="6" t="e">
        <f>#REF!</f>
        <v>#REF!</v>
      </c>
      <c r="CN89" s="6" t="e">
        <f>$CG$26</f>
        <v>#REF!</v>
      </c>
      <c r="CO89" s="6" t="e">
        <f>CJ26</f>
        <v>#REF!</v>
      </c>
      <c r="CP89" s="35" t="s">
        <v>283</v>
      </c>
      <c r="CQ89" s="8"/>
      <c r="CR89" s="8"/>
      <c r="CS89" s="8"/>
      <c r="CT89" s="12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7" t="s">
        <v>83</v>
      </c>
      <c r="DO89" s="7" t="s">
        <v>248</v>
      </c>
      <c r="DP89" s="7" t="s">
        <v>83</v>
      </c>
      <c r="DQ89" s="6">
        <v>88</v>
      </c>
      <c r="DR89" s="6">
        <v>247</v>
      </c>
      <c r="DS89" s="7" t="s">
        <v>83</v>
      </c>
      <c r="DT89" s="6">
        <v>154</v>
      </c>
      <c r="DU89" s="6">
        <f t="shared" si="30"/>
        <v>489</v>
      </c>
      <c r="DV89" s="10" t="s">
        <v>189</v>
      </c>
      <c r="DW89" s="6"/>
      <c r="DX89" s="7" t="s">
        <v>190</v>
      </c>
      <c r="DY89" s="6">
        <f t="shared" si="31"/>
        <v>489</v>
      </c>
      <c r="DZ89" s="6">
        <f t="shared" si="32"/>
        <v>154</v>
      </c>
      <c r="EA89" s="7" t="s">
        <v>83</v>
      </c>
      <c r="EB89" s="6">
        <f t="shared" si="41"/>
        <v>247</v>
      </c>
      <c r="EC89" s="6">
        <f t="shared" si="34"/>
        <v>88</v>
      </c>
      <c r="ED89" s="7" t="s">
        <v>83</v>
      </c>
      <c r="EE89" s="11" t="s">
        <v>83</v>
      </c>
      <c r="EF89" s="11" t="s">
        <v>83</v>
      </c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</row>
    <row r="90" spans="2:200">
      <c r="B90" s="8"/>
      <c r="C90" s="8"/>
      <c r="D90" s="8"/>
      <c r="E90" s="8"/>
      <c r="F90" s="8"/>
      <c r="G90" s="80"/>
      <c r="H90" s="8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9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49" t="s">
        <v>197</v>
      </c>
      <c r="BK90" s="51">
        <f t="shared" si="38"/>
        <v>11.463414634146343</v>
      </c>
      <c r="BL90" s="51">
        <f t="shared" si="38"/>
        <v>13.170731707317074</v>
      </c>
      <c r="BM90" s="51">
        <f t="shared" si="38"/>
        <v>26.585365853658537</v>
      </c>
      <c r="BN90" s="51">
        <f t="shared" si="38"/>
        <v>20.243902439024392</v>
      </c>
      <c r="BO90" s="51">
        <f t="shared" si="38"/>
        <v>3.7804878048780486</v>
      </c>
      <c r="BP90" s="51">
        <f t="shared" si="38"/>
        <v>24.756097560975611</v>
      </c>
      <c r="BQ90" s="51">
        <f>SUM(BJ90:BP90)</f>
        <v>100</v>
      </c>
      <c r="BR90" s="35" t="s">
        <v>167</v>
      </c>
      <c r="BS90" s="8"/>
      <c r="BT90" s="7" t="s">
        <v>77</v>
      </c>
      <c r="BU90" s="51">
        <f>SUM(BV90:CB90)</f>
        <v>100.00000000000001</v>
      </c>
      <c r="BV90" s="51">
        <f t="shared" si="39"/>
        <v>24.756097560975611</v>
      </c>
      <c r="BW90" s="51">
        <f t="shared" si="39"/>
        <v>3.7804878048780486</v>
      </c>
      <c r="BX90" s="51">
        <f t="shared" si="39"/>
        <v>20.243902439024392</v>
      </c>
      <c r="BY90" s="51">
        <f t="shared" si="39"/>
        <v>26.585365853658537</v>
      </c>
      <c r="BZ90" s="51">
        <f t="shared" si="39"/>
        <v>13.170731707317074</v>
      </c>
      <c r="CA90" s="51">
        <f t="shared" si="39"/>
        <v>11.463414634146343</v>
      </c>
      <c r="CB90" s="52" t="s">
        <v>83</v>
      </c>
      <c r="CC90" s="52"/>
      <c r="CD90" s="52"/>
      <c r="CE90" s="36"/>
      <c r="CF90" s="8"/>
      <c r="CG90" s="6" t="e">
        <f>#REF!</f>
        <v>#REF!</v>
      </c>
      <c r="CH90" s="6" t="e">
        <f>#REF!</f>
        <v>#REF!</v>
      </c>
      <c r="CI90" s="6" t="e">
        <f>#REF!</f>
        <v>#REF!</v>
      </c>
      <c r="CJ90" s="41" t="e">
        <f t="shared" si="37"/>
        <v>#REF!</v>
      </c>
      <c r="CK90" s="41">
        <f>'[1]T507-512'!$DA$25</f>
        <v>80</v>
      </c>
      <c r="CL90" s="8"/>
      <c r="CM90" s="6" t="e">
        <f>#REF!</f>
        <v>#REF!</v>
      </c>
      <c r="CN90" s="6" t="e">
        <f>$CG$27</f>
        <v>#REF!</v>
      </c>
      <c r="CO90" s="6" t="e">
        <f>CJ27</f>
        <v>#REF!</v>
      </c>
      <c r="CP90" s="35" t="s">
        <v>274</v>
      </c>
      <c r="CQ90" s="8"/>
      <c r="CR90" s="8"/>
      <c r="CS90" s="8"/>
      <c r="CT90" s="12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7" t="s">
        <v>83</v>
      </c>
      <c r="DO90" s="6">
        <f>DO91+DO92</f>
        <v>179</v>
      </c>
      <c r="DP90" s="6">
        <f>DP91+DP92</f>
        <v>32</v>
      </c>
      <c r="DQ90" s="7" t="s">
        <v>248</v>
      </c>
      <c r="DR90" s="6">
        <f>DR91+DR92</f>
        <v>548</v>
      </c>
      <c r="DS90" s="6">
        <f>DS91+DS92</f>
        <v>154</v>
      </c>
      <c r="DT90" s="6">
        <f>DT91+DT92</f>
        <v>499</v>
      </c>
      <c r="DU90" s="6">
        <f t="shared" si="30"/>
        <v>1412</v>
      </c>
      <c r="DV90" s="10" t="s">
        <v>191</v>
      </c>
      <c r="DW90" s="6"/>
      <c r="DX90" s="7" t="s">
        <v>192</v>
      </c>
      <c r="DY90" s="6">
        <f t="shared" si="31"/>
        <v>1412</v>
      </c>
      <c r="DZ90" s="6">
        <f t="shared" si="32"/>
        <v>499</v>
      </c>
      <c r="EA90" s="6">
        <f>DS90</f>
        <v>154</v>
      </c>
      <c r="EB90" s="6">
        <f t="shared" si="41"/>
        <v>548</v>
      </c>
      <c r="EC90" s="7" t="s">
        <v>83</v>
      </c>
      <c r="ED90" s="6">
        <f>DP90</f>
        <v>32</v>
      </c>
      <c r="EE90" s="41">
        <f t="shared" ref="EE90:EE96" si="42">DO90</f>
        <v>179</v>
      </c>
      <c r="EF90" s="11" t="s">
        <v>83</v>
      </c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</row>
    <row r="91" spans="2:200">
      <c r="B91" s="8"/>
      <c r="C91" s="8"/>
      <c r="D91" s="8"/>
      <c r="E91" s="8"/>
      <c r="F91" s="8"/>
      <c r="G91" s="80"/>
      <c r="H91" s="8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9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12"/>
      <c r="BK91" s="8"/>
      <c r="BL91" s="8"/>
      <c r="BM91" s="8"/>
      <c r="BN91" s="8"/>
      <c r="BO91" s="8"/>
      <c r="BP91" s="8"/>
      <c r="BQ91" s="8"/>
      <c r="BR91" s="12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9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12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7" t="s">
        <v>83</v>
      </c>
      <c r="DO91" s="6">
        <v>119</v>
      </c>
      <c r="DP91" s="7" t="s">
        <v>83</v>
      </c>
      <c r="DQ91" s="7" t="s">
        <v>83</v>
      </c>
      <c r="DR91" s="6">
        <v>231</v>
      </c>
      <c r="DS91" s="6">
        <v>154</v>
      </c>
      <c r="DT91" s="6">
        <v>247</v>
      </c>
      <c r="DU91" s="6">
        <f t="shared" si="30"/>
        <v>751</v>
      </c>
      <c r="DV91" s="10" t="s">
        <v>284</v>
      </c>
      <c r="DW91" s="6"/>
      <c r="DX91" s="7" t="s">
        <v>194</v>
      </c>
      <c r="DY91" s="6">
        <f t="shared" si="31"/>
        <v>751</v>
      </c>
      <c r="DZ91" s="6">
        <f t="shared" si="32"/>
        <v>247</v>
      </c>
      <c r="EA91" s="6">
        <f>DS91</f>
        <v>154</v>
      </c>
      <c r="EB91" s="6">
        <f t="shared" si="41"/>
        <v>231</v>
      </c>
      <c r="EC91" s="7" t="s">
        <v>83</v>
      </c>
      <c r="ED91" s="7" t="s">
        <v>83</v>
      </c>
      <c r="EE91" s="41">
        <f t="shared" si="42"/>
        <v>119</v>
      </c>
      <c r="EF91" s="11" t="s">
        <v>83</v>
      </c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</row>
    <row r="92" spans="2:200">
      <c r="B92" s="8"/>
      <c r="C92" s="8"/>
      <c r="D92" s="8"/>
      <c r="E92" s="8"/>
      <c r="F92" s="8"/>
      <c r="G92" s="80"/>
      <c r="H92" s="8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9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49" t="e">
        <f t="shared" ref="BJ92:BQ92" si="43">SUM(BJ93:BJ96)</f>
        <v>#REF!</v>
      </c>
      <c r="BK92" s="51" t="e">
        <f t="shared" si="43"/>
        <v>#REF!</v>
      </c>
      <c r="BL92" s="51" t="e">
        <f t="shared" si="43"/>
        <v>#REF!</v>
      </c>
      <c r="BM92" s="51" t="e">
        <f t="shared" si="43"/>
        <v>#REF!</v>
      </c>
      <c r="BN92" s="51" t="e">
        <f t="shared" si="43"/>
        <v>#REF!</v>
      </c>
      <c r="BO92" s="51" t="e">
        <f t="shared" si="43"/>
        <v>#REF!</v>
      </c>
      <c r="BP92" s="51" t="e">
        <f t="shared" si="43"/>
        <v>#REF!</v>
      </c>
      <c r="BQ92" s="51" t="e">
        <f t="shared" si="43"/>
        <v>#REF!</v>
      </c>
      <c r="BR92" s="10" t="s">
        <v>73</v>
      </c>
      <c r="BS92" s="8"/>
      <c r="BT92" s="11" t="s">
        <v>74</v>
      </c>
      <c r="BU92" s="51" t="e">
        <f>BQ92</f>
        <v>#REF!</v>
      </c>
      <c r="BV92" s="51" t="e">
        <f>BP92</f>
        <v>#REF!</v>
      </c>
      <c r="BW92" s="51" t="e">
        <f>BO92</f>
        <v>#REF!</v>
      </c>
      <c r="BX92" s="51" t="e">
        <f>BN92</f>
        <v>#REF!</v>
      </c>
      <c r="BY92" s="51" t="e">
        <f>BM92</f>
        <v>#REF!</v>
      </c>
      <c r="BZ92" s="51" t="e">
        <f>BL92</f>
        <v>#REF!</v>
      </c>
      <c r="CA92" s="51" t="e">
        <f>BK92</f>
        <v>#REF!</v>
      </c>
      <c r="CB92" s="51" t="e">
        <f>BJ92</f>
        <v>#REF!</v>
      </c>
      <c r="CC92" s="51"/>
      <c r="CD92" s="51"/>
      <c r="CE92" s="37"/>
      <c r="CF92" s="8"/>
      <c r="CG92" s="51" t="e">
        <f>SUM(CG93:CG99)</f>
        <v>#REF!</v>
      </c>
      <c r="CH92" s="51" t="e">
        <f>SUM(CH93:CH99)</f>
        <v>#REF!</v>
      </c>
      <c r="CI92" s="51" t="e">
        <f>SUM(CI93:CI99)</f>
        <v>#REF!</v>
      </c>
      <c r="CJ92" s="51" t="e">
        <f>SUM(CJ93:CJ99)</f>
        <v>#REF!</v>
      </c>
      <c r="CK92" s="8"/>
      <c r="CL92" s="8"/>
      <c r="CM92" s="51" t="e">
        <f>SUM(CM93:CM99)</f>
        <v>#REF!</v>
      </c>
      <c r="CN92" s="51" t="e">
        <f>SUM(CN93:CN99)</f>
        <v>#REF!</v>
      </c>
      <c r="CO92" s="51" t="e">
        <f>SUM(CO93:CO99)</f>
        <v>#REF!</v>
      </c>
      <c r="CP92" s="11" t="s">
        <v>73</v>
      </c>
      <c r="CQ92" s="8"/>
      <c r="CR92" s="8"/>
      <c r="CS92" s="8"/>
      <c r="CT92" s="12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7" t="s">
        <v>83</v>
      </c>
      <c r="DO92" s="6">
        <v>60</v>
      </c>
      <c r="DP92" s="6">
        <v>32</v>
      </c>
      <c r="DQ92" s="7" t="s">
        <v>83</v>
      </c>
      <c r="DR92" s="6">
        <v>317</v>
      </c>
      <c r="DS92" s="7" t="s">
        <v>83</v>
      </c>
      <c r="DT92" s="6">
        <v>252</v>
      </c>
      <c r="DU92" s="6">
        <f t="shared" si="30"/>
        <v>661</v>
      </c>
      <c r="DV92" s="10" t="s">
        <v>195</v>
      </c>
      <c r="DW92" s="6"/>
      <c r="DX92" s="7" t="s">
        <v>196</v>
      </c>
      <c r="DY92" s="6">
        <f t="shared" si="31"/>
        <v>661</v>
      </c>
      <c r="DZ92" s="6">
        <f t="shared" si="32"/>
        <v>252</v>
      </c>
      <c r="EA92" s="7" t="s">
        <v>83</v>
      </c>
      <c r="EB92" s="6">
        <f t="shared" si="41"/>
        <v>317</v>
      </c>
      <c r="EC92" s="7" t="s">
        <v>83</v>
      </c>
      <c r="ED92" s="6">
        <f>DP92</f>
        <v>32</v>
      </c>
      <c r="EE92" s="41">
        <f t="shared" si="42"/>
        <v>60</v>
      </c>
      <c r="EF92" s="11" t="s">
        <v>83</v>
      </c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</row>
    <row r="93" spans="2:200">
      <c r="B93" s="8"/>
      <c r="C93" s="8"/>
      <c r="D93" s="8"/>
      <c r="E93" s="8"/>
      <c r="F93" s="8"/>
      <c r="G93" s="80"/>
      <c r="H93" s="8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9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52" t="s">
        <v>83</v>
      </c>
      <c r="BK93" s="51" t="e">
        <f>BK80/#REF!*100</f>
        <v>#REF!</v>
      </c>
      <c r="BL93" s="51" t="e">
        <f>BL80/#REF!*100</f>
        <v>#REF!</v>
      </c>
      <c r="BM93" s="51" t="e">
        <f>BM80/#REF!*100</f>
        <v>#REF!</v>
      </c>
      <c r="BN93" s="51" t="e">
        <f>BN80/#REF!*100</f>
        <v>#REF!</v>
      </c>
      <c r="BO93" s="51" t="e">
        <f>BO80/#REF!*100</f>
        <v>#REF!</v>
      </c>
      <c r="BP93" s="51" t="e">
        <f>BP80/#REF!*100</f>
        <v>#REF!</v>
      </c>
      <c r="BQ93" s="51" t="e">
        <f>BQ80/#REF!*100</f>
        <v>#REF!</v>
      </c>
      <c r="BR93" s="35" t="s">
        <v>138</v>
      </c>
      <c r="BS93" s="8"/>
      <c r="BT93" s="11" t="s">
        <v>135</v>
      </c>
      <c r="BU93" s="51" t="e">
        <f>BQ93</f>
        <v>#REF!</v>
      </c>
      <c r="BV93" s="51" t="e">
        <f>BP93</f>
        <v>#REF!</v>
      </c>
      <c r="BW93" s="51" t="e">
        <f>BO93</f>
        <v>#REF!</v>
      </c>
      <c r="BX93" s="51" t="e">
        <f>BN93</f>
        <v>#REF!</v>
      </c>
      <c r="BY93" s="51" t="e">
        <f>BM93</f>
        <v>#REF!</v>
      </c>
      <c r="BZ93" s="51" t="e">
        <f>BL93</f>
        <v>#REF!</v>
      </c>
      <c r="CA93" s="51" t="e">
        <f>BK93</f>
        <v>#REF!</v>
      </c>
      <c r="CB93" s="52" t="s">
        <v>83</v>
      </c>
      <c r="CC93" s="52"/>
      <c r="CD93" s="52"/>
      <c r="CE93" s="36"/>
      <c r="CF93" s="8"/>
      <c r="CG93" s="51" t="e">
        <f t="shared" ref="CG93:CJ99" si="44">CG84/CG$83*100</f>
        <v>#REF!</v>
      </c>
      <c r="CH93" s="51" t="e">
        <f t="shared" si="44"/>
        <v>#REF!</v>
      </c>
      <c r="CI93" s="51" t="e">
        <f t="shared" si="44"/>
        <v>#REF!</v>
      </c>
      <c r="CJ93" s="51" t="e">
        <f t="shared" si="44"/>
        <v>#REF!</v>
      </c>
      <c r="CK93" s="8"/>
      <c r="CL93" s="8"/>
      <c r="CM93" s="51" t="e">
        <f t="shared" ref="CM93:CO99" si="45">CM84/CM$83*100</f>
        <v>#REF!</v>
      </c>
      <c r="CN93" s="51" t="e">
        <f t="shared" si="45"/>
        <v>#REF!</v>
      </c>
      <c r="CO93" s="51" t="e">
        <f t="shared" si="45"/>
        <v>#REF!</v>
      </c>
      <c r="CP93" s="35" t="s">
        <v>260</v>
      </c>
      <c r="CQ93" s="8"/>
      <c r="CR93" s="8"/>
      <c r="CS93" s="8"/>
      <c r="CT93" s="12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6">
        <f t="shared" ref="DN93:DT93" si="46">DN94+DN95+DN96</f>
        <v>160</v>
      </c>
      <c r="DO93" s="6">
        <f t="shared" si="46"/>
        <v>212</v>
      </c>
      <c r="DP93" s="6">
        <f t="shared" si="46"/>
        <v>201</v>
      </c>
      <c r="DQ93" s="6">
        <f t="shared" si="46"/>
        <v>258</v>
      </c>
      <c r="DR93" s="6">
        <f t="shared" si="46"/>
        <v>631</v>
      </c>
      <c r="DS93" s="6">
        <f t="shared" si="46"/>
        <v>402</v>
      </c>
      <c r="DT93" s="6">
        <f t="shared" si="46"/>
        <v>692</v>
      </c>
      <c r="DU93" s="6">
        <f t="shared" si="30"/>
        <v>2556</v>
      </c>
      <c r="DV93" s="10" t="s">
        <v>198</v>
      </c>
      <c r="DW93" s="6"/>
      <c r="DX93" s="7" t="s">
        <v>199</v>
      </c>
      <c r="DY93" s="6">
        <f t="shared" si="31"/>
        <v>2556</v>
      </c>
      <c r="DZ93" s="6">
        <f t="shared" si="32"/>
        <v>692</v>
      </c>
      <c r="EA93" s="6">
        <f>DS93</f>
        <v>402</v>
      </c>
      <c r="EB93" s="6">
        <f t="shared" si="41"/>
        <v>631</v>
      </c>
      <c r="EC93" s="6">
        <f>DQ93</f>
        <v>258</v>
      </c>
      <c r="ED93" s="6">
        <f>DP93</f>
        <v>201</v>
      </c>
      <c r="EE93" s="41">
        <f t="shared" si="42"/>
        <v>212</v>
      </c>
      <c r="EF93" s="41">
        <f>DN93</f>
        <v>160</v>
      </c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</row>
    <row r="94" spans="2:200">
      <c r="B94" s="8"/>
      <c r="C94" s="8"/>
      <c r="D94" s="8"/>
      <c r="E94" s="8"/>
      <c r="F94" s="8"/>
      <c r="G94" s="80"/>
      <c r="H94" s="8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9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51" t="e">
        <f>BJ81/#REF!*100</f>
        <v>#REF!</v>
      </c>
      <c r="BK94" s="51" t="e">
        <f>BK81/#REF!*100</f>
        <v>#REF!</v>
      </c>
      <c r="BL94" s="51" t="e">
        <f>BL81/#REF!*100</f>
        <v>#REF!</v>
      </c>
      <c r="BM94" s="51" t="e">
        <f>BM81/#REF!*100</f>
        <v>#REF!</v>
      </c>
      <c r="BN94" s="51" t="e">
        <f>BN81/#REF!*100</f>
        <v>#REF!</v>
      </c>
      <c r="BO94" s="51" t="e">
        <f>BO81/#REF!*100</f>
        <v>#REF!</v>
      </c>
      <c r="BP94" s="51" t="e">
        <f>BP81/#REF!*100</f>
        <v>#REF!</v>
      </c>
      <c r="BQ94" s="51" t="e">
        <f>BQ81/#REF!*100</f>
        <v>#REF!</v>
      </c>
      <c r="BR94" s="35" t="s">
        <v>148</v>
      </c>
      <c r="BS94" s="8"/>
      <c r="BT94" s="11" t="s">
        <v>139</v>
      </c>
      <c r="BU94" s="51" t="e">
        <f>BQ94</f>
        <v>#REF!</v>
      </c>
      <c r="BV94" s="51" t="e">
        <f>BP94</f>
        <v>#REF!</v>
      </c>
      <c r="BW94" s="51" t="e">
        <f>BO94</f>
        <v>#REF!</v>
      </c>
      <c r="BX94" s="51" t="e">
        <f>BN94</f>
        <v>#REF!</v>
      </c>
      <c r="BY94" s="51" t="e">
        <f>BM94</f>
        <v>#REF!</v>
      </c>
      <c r="BZ94" s="51" t="e">
        <f>BL94</f>
        <v>#REF!</v>
      </c>
      <c r="CA94" s="51" t="e">
        <f>BK94</f>
        <v>#REF!</v>
      </c>
      <c r="CB94" s="51" t="e">
        <f>BJ94</f>
        <v>#REF!</v>
      </c>
      <c r="CC94" s="51"/>
      <c r="CD94" s="51"/>
      <c r="CE94" s="37"/>
      <c r="CF94" s="8"/>
      <c r="CG94" s="51" t="e">
        <f t="shared" si="44"/>
        <v>#REF!</v>
      </c>
      <c r="CH94" s="51" t="e">
        <f t="shared" si="44"/>
        <v>#REF!</v>
      </c>
      <c r="CI94" s="51" t="e">
        <f t="shared" si="44"/>
        <v>#REF!</v>
      </c>
      <c r="CJ94" s="51" t="e">
        <f t="shared" si="44"/>
        <v>#REF!</v>
      </c>
      <c r="CK94" s="8"/>
      <c r="CL94" s="8"/>
      <c r="CM94" s="51" t="e">
        <f t="shared" si="45"/>
        <v>#REF!</v>
      </c>
      <c r="CN94" s="51" t="e">
        <f t="shared" si="45"/>
        <v>#REF!</v>
      </c>
      <c r="CO94" s="51" t="e">
        <f t="shared" si="45"/>
        <v>#REF!</v>
      </c>
      <c r="CP94" s="35" t="s">
        <v>280</v>
      </c>
      <c r="CQ94" s="8"/>
      <c r="CR94" s="8"/>
      <c r="CS94" s="8"/>
      <c r="CT94" s="12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6">
        <v>20</v>
      </c>
      <c r="DO94" s="6">
        <v>58</v>
      </c>
      <c r="DP94" s="6">
        <v>164</v>
      </c>
      <c r="DQ94" s="6">
        <v>64</v>
      </c>
      <c r="DR94" s="6">
        <v>166</v>
      </c>
      <c r="DS94" s="6">
        <v>176</v>
      </c>
      <c r="DT94" s="6">
        <v>168</v>
      </c>
      <c r="DU94" s="6">
        <f t="shared" si="30"/>
        <v>816</v>
      </c>
      <c r="DV94" s="10" t="s">
        <v>200</v>
      </c>
      <c r="DW94" s="6"/>
      <c r="DX94" s="7" t="s">
        <v>201</v>
      </c>
      <c r="DY94" s="6">
        <f t="shared" si="31"/>
        <v>816</v>
      </c>
      <c r="DZ94" s="6">
        <f t="shared" si="32"/>
        <v>168</v>
      </c>
      <c r="EA94" s="6">
        <f>DS94</f>
        <v>176</v>
      </c>
      <c r="EB94" s="6">
        <f t="shared" si="41"/>
        <v>166</v>
      </c>
      <c r="EC94" s="6">
        <f>DQ94</f>
        <v>64</v>
      </c>
      <c r="ED94" s="6">
        <f>DP94</f>
        <v>164</v>
      </c>
      <c r="EE94" s="41">
        <f t="shared" si="42"/>
        <v>58</v>
      </c>
      <c r="EF94" s="41">
        <f>DN94</f>
        <v>20</v>
      </c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</row>
    <row r="95" spans="2:200">
      <c r="B95" s="8"/>
      <c r="C95" s="8"/>
      <c r="D95" s="8"/>
      <c r="E95" s="8"/>
      <c r="F95" s="8"/>
      <c r="G95" s="80"/>
      <c r="H95" s="8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51" t="e">
        <f>BJ82/#REF!*100</f>
        <v>#REF!</v>
      </c>
      <c r="BK95" s="51" t="e">
        <f>BK82/#REF!*100</f>
        <v>#REF!</v>
      </c>
      <c r="BL95" s="51" t="e">
        <f>BL82/#REF!*100</f>
        <v>#REF!</v>
      </c>
      <c r="BM95" s="51" t="e">
        <f>BM82/#REF!*100</f>
        <v>#REF!</v>
      </c>
      <c r="BN95" s="51" t="e">
        <f>BN82/#REF!*100</f>
        <v>#REF!</v>
      </c>
      <c r="BO95" s="51" t="e">
        <f>BO82/#REF!*100</f>
        <v>#REF!</v>
      </c>
      <c r="BP95" s="51" t="e">
        <f>BP82/#REF!*100</f>
        <v>#REF!</v>
      </c>
      <c r="BQ95" s="51" t="e">
        <f>BQ82/#REF!*100</f>
        <v>#REF!</v>
      </c>
      <c r="BR95" s="35" t="s">
        <v>157</v>
      </c>
      <c r="BS95" s="8"/>
      <c r="BT95" s="11" t="s">
        <v>76</v>
      </c>
      <c r="BU95" s="51" t="e">
        <f>BQ95</f>
        <v>#REF!</v>
      </c>
      <c r="BV95" s="51" t="e">
        <f>BP95</f>
        <v>#REF!</v>
      </c>
      <c r="BW95" s="51" t="e">
        <f>BO95</f>
        <v>#REF!</v>
      </c>
      <c r="BX95" s="51" t="e">
        <f>BN95</f>
        <v>#REF!</v>
      </c>
      <c r="BY95" s="51" t="e">
        <f>BM95</f>
        <v>#REF!</v>
      </c>
      <c r="BZ95" s="51" t="e">
        <f>BL95</f>
        <v>#REF!</v>
      </c>
      <c r="CA95" s="51" t="e">
        <f>BK95</f>
        <v>#REF!</v>
      </c>
      <c r="CB95" s="51" t="e">
        <f>BJ95</f>
        <v>#REF!</v>
      </c>
      <c r="CC95" s="51"/>
      <c r="CD95" s="51"/>
      <c r="CE95" s="37"/>
      <c r="CF95" s="8"/>
      <c r="CG95" s="51" t="e">
        <f t="shared" si="44"/>
        <v>#REF!</v>
      </c>
      <c r="CH95" s="51" t="e">
        <f t="shared" si="44"/>
        <v>#REF!</v>
      </c>
      <c r="CI95" s="51" t="e">
        <f t="shared" si="44"/>
        <v>#REF!</v>
      </c>
      <c r="CJ95" s="51" t="e">
        <f t="shared" si="44"/>
        <v>#REF!</v>
      </c>
      <c r="CK95" s="8"/>
      <c r="CL95" s="8"/>
      <c r="CM95" s="51" t="e">
        <f t="shared" si="45"/>
        <v>#REF!</v>
      </c>
      <c r="CN95" s="51" t="e">
        <f t="shared" si="45"/>
        <v>#REF!</v>
      </c>
      <c r="CO95" s="51" t="e">
        <f t="shared" si="45"/>
        <v>#REF!</v>
      </c>
      <c r="CP95" s="35" t="s">
        <v>263</v>
      </c>
      <c r="CQ95" s="8"/>
      <c r="CR95" s="8"/>
      <c r="CS95" s="8"/>
      <c r="CT95" s="12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6">
        <v>54</v>
      </c>
      <c r="DO95" s="6">
        <v>86</v>
      </c>
      <c r="DP95" s="7" t="s">
        <v>83</v>
      </c>
      <c r="DQ95" s="6">
        <v>73</v>
      </c>
      <c r="DR95" s="6">
        <v>160</v>
      </c>
      <c r="DS95" s="6">
        <v>164</v>
      </c>
      <c r="DT95" s="6">
        <v>295</v>
      </c>
      <c r="DU95" s="6">
        <f t="shared" si="30"/>
        <v>832</v>
      </c>
      <c r="DV95" s="10" t="s">
        <v>202</v>
      </c>
      <c r="DW95" s="6"/>
      <c r="DX95" s="7" t="s">
        <v>203</v>
      </c>
      <c r="DY95" s="6">
        <f t="shared" si="31"/>
        <v>832</v>
      </c>
      <c r="DZ95" s="6">
        <f t="shared" si="32"/>
        <v>295</v>
      </c>
      <c r="EA95" s="6">
        <f>DS95</f>
        <v>164</v>
      </c>
      <c r="EB95" s="6">
        <f t="shared" si="41"/>
        <v>160</v>
      </c>
      <c r="EC95" s="6">
        <f>DQ95</f>
        <v>73</v>
      </c>
      <c r="ED95" s="7" t="s">
        <v>83</v>
      </c>
      <c r="EE95" s="41">
        <f t="shared" si="42"/>
        <v>86</v>
      </c>
      <c r="EF95" s="41">
        <f>DN95</f>
        <v>54</v>
      </c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</row>
    <row r="96" spans="2:200">
      <c r="B96" s="8"/>
      <c r="C96" s="8"/>
      <c r="D96" s="8"/>
      <c r="E96" s="8"/>
      <c r="F96" s="8"/>
      <c r="G96" s="80"/>
      <c r="H96" s="8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9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52" t="s">
        <v>83</v>
      </c>
      <c r="BK96" s="51" t="e">
        <f>BK83/#REF!*100</f>
        <v>#REF!</v>
      </c>
      <c r="BL96" s="51" t="e">
        <f>BL83/#REF!*100</f>
        <v>#REF!</v>
      </c>
      <c r="BM96" s="51" t="e">
        <f>BM83/#REF!*100</f>
        <v>#REF!</v>
      </c>
      <c r="BN96" s="51" t="e">
        <f>BN83/#REF!*100</f>
        <v>#REF!</v>
      </c>
      <c r="BO96" s="51" t="e">
        <f>BO83/#REF!*100</f>
        <v>#REF!</v>
      </c>
      <c r="BP96" s="51" t="e">
        <f>BP83/#REF!*100</f>
        <v>#REF!</v>
      </c>
      <c r="BQ96" s="51" t="e">
        <f>BQ83/#REF!*100</f>
        <v>#REF!</v>
      </c>
      <c r="BR96" s="35" t="s">
        <v>167</v>
      </c>
      <c r="BS96" s="8"/>
      <c r="BT96" s="7" t="s">
        <v>77</v>
      </c>
      <c r="BU96" s="51" t="e">
        <f>BQ96</f>
        <v>#REF!</v>
      </c>
      <c r="BV96" s="51" t="e">
        <f>BP96</f>
        <v>#REF!</v>
      </c>
      <c r="BW96" s="51" t="e">
        <f>BO96</f>
        <v>#REF!</v>
      </c>
      <c r="BX96" s="51" t="e">
        <f>BN96</f>
        <v>#REF!</v>
      </c>
      <c r="BY96" s="51" t="e">
        <f>BM96</f>
        <v>#REF!</v>
      </c>
      <c r="BZ96" s="51" t="e">
        <f>BL96</f>
        <v>#REF!</v>
      </c>
      <c r="CA96" s="51" t="e">
        <f>BK96</f>
        <v>#REF!</v>
      </c>
      <c r="CB96" s="52" t="s">
        <v>83</v>
      </c>
      <c r="CC96" s="52"/>
      <c r="CD96" s="52"/>
      <c r="CE96" s="36"/>
      <c r="CF96" s="8"/>
      <c r="CG96" s="51" t="e">
        <f t="shared" si="44"/>
        <v>#REF!</v>
      </c>
      <c r="CH96" s="51" t="e">
        <f t="shared" si="44"/>
        <v>#REF!</v>
      </c>
      <c r="CI96" s="51" t="e">
        <f t="shared" si="44"/>
        <v>#REF!</v>
      </c>
      <c r="CJ96" s="51" t="e">
        <f t="shared" si="44"/>
        <v>#REF!</v>
      </c>
      <c r="CK96" s="8"/>
      <c r="CL96" s="8"/>
      <c r="CM96" s="51" t="e">
        <f t="shared" si="45"/>
        <v>#REF!</v>
      </c>
      <c r="CN96" s="51" t="e">
        <f t="shared" si="45"/>
        <v>#REF!</v>
      </c>
      <c r="CO96" s="51" t="e">
        <f t="shared" si="45"/>
        <v>#REF!</v>
      </c>
      <c r="CP96" s="35" t="s">
        <v>281</v>
      </c>
      <c r="CQ96" s="8"/>
      <c r="CR96" s="8"/>
      <c r="CS96" s="8"/>
      <c r="CT96" s="12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6">
        <v>86</v>
      </c>
      <c r="DO96" s="6">
        <v>68</v>
      </c>
      <c r="DP96" s="6">
        <v>37</v>
      </c>
      <c r="DQ96" s="6">
        <v>121</v>
      </c>
      <c r="DR96" s="6">
        <v>305</v>
      </c>
      <c r="DS96" s="6">
        <v>62</v>
      </c>
      <c r="DT96" s="6">
        <v>229</v>
      </c>
      <c r="DU96" s="6">
        <f t="shared" si="30"/>
        <v>908</v>
      </c>
      <c r="DV96" s="10" t="s">
        <v>204</v>
      </c>
      <c r="DW96" s="6"/>
      <c r="DX96" s="7" t="s">
        <v>205</v>
      </c>
      <c r="DY96" s="6">
        <f t="shared" si="31"/>
        <v>908</v>
      </c>
      <c r="DZ96" s="6">
        <f t="shared" si="32"/>
        <v>229</v>
      </c>
      <c r="EA96" s="6">
        <f>DS96</f>
        <v>62</v>
      </c>
      <c r="EB96" s="6">
        <f t="shared" si="41"/>
        <v>305</v>
      </c>
      <c r="EC96" s="6">
        <f>DQ96</f>
        <v>121</v>
      </c>
      <c r="ED96" s="6">
        <f>DP96</f>
        <v>37</v>
      </c>
      <c r="EE96" s="41">
        <f t="shared" si="42"/>
        <v>68</v>
      </c>
      <c r="EF96" s="41">
        <f>DN96</f>
        <v>86</v>
      </c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</row>
    <row r="97" spans="2:200">
      <c r="B97" s="8"/>
      <c r="C97" s="8"/>
      <c r="D97" s="8"/>
      <c r="E97" s="8"/>
      <c r="F97" s="8"/>
      <c r="G97" s="80"/>
      <c r="H97" s="8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9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9"/>
      <c r="CF97" s="8"/>
      <c r="CG97" s="51" t="e">
        <f t="shared" si="44"/>
        <v>#REF!</v>
      </c>
      <c r="CH97" s="51" t="e">
        <f t="shared" si="44"/>
        <v>#REF!</v>
      </c>
      <c r="CI97" s="51" t="e">
        <f t="shared" si="44"/>
        <v>#REF!</v>
      </c>
      <c r="CJ97" s="51" t="e">
        <f t="shared" si="44"/>
        <v>#REF!</v>
      </c>
      <c r="CK97" s="8"/>
      <c r="CL97" s="8"/>
      <c r="CM97" s="51" t="e">
        <f t="shared" si="45"/>
        <v>#REF!</v>
      </c>
      <c r="CN97" s="51" t="e">
        <f t="shared" si="45"/>
        <v>#REF!</v>
      </c>
      <c r="CO97" s="51" t="e">
        <f t="shared" si="45"/>
        <v>#REF!</v>
      </c>
      <c r="CP97" s="35" t="s">
        <v>282</v>
      </c>
      <c r="CQ97" s="8"/>
      <c r="CR97" s="8"/>
      <c r="CS97" s="8"/>
      <c r="CT97" s="12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7" t="s">
        <v>83</v>
      </c>
      <c r="DO97" s="7" t="s">
        <v>83</v>
      </c>
      <c r="DP97" s="7" t="s">
        <v>83</v>
      </c>
      <c r="DQ97" s="7" t="s">
        <v>83</v>
      </c>
      <c r="DR97" s="7" t="s">
        <v>83</v>
      </c>
      <c r="DS97" s="7" t="s">
        <v>83</v>
      </c>
      <c r="DT97" s="6">
        <v>306</v>
      </c>
      <c r="DU97" s="6">
        <f t="shared" si="30"/>
        <v>306</v>
      </c>
      <c r="DV97" s="10" t="s">
        <v>208</v>
      </c>
      <c r="DW97" s="6"/>
      <c r="DX97" s="7" t="s">
        <v>209</v>
      </c>
      <c r="DY97" s="6">
        <f t="shared" si="31"/>
        <v>306</v>
      </c>
      <c r="DZ97" s="6">
        <f t="shared" si="32"/>
        <v>306</v>
      </c>
      <c r="EA97" s="7" t="s">
        <v>83</v>
      </c>
      <c r="EB97" s="7" t="s">
        <v>83</v>
      </c>
      <c r="EC97" s="7" t="s">
        <v>83</v>
      </c>
      <c r="ED97" s="7" t="s">
        <v>83</v>
      </c>
      <c r="EE97" s="11" t="s">
        <v>83</v>
      </c>
      <c r="EF97" s="11" t="s">
        <v>83</v>
      </c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</row>
    <row r="98" spans="2:200">
      <c r="B98" s="8"/>
      <c r="C98" s="8"/>
      <c r="D98" s="8"/>
      <c r="E98" s="8"/>
      <c r="F98" s="8"/>
      <c r="G98" s="80"/>
      <c r="H98" s="8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9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11" t="s">
        <v>270</v>
      </c>
      <c r="BM98" s="8"/>
      <c r="BN98" s="8"/>
      <c r="BO98" s="8"/>
      <c r="BP98" s="8"/>
      <c r="BQ98" s="8"/>
      <c r="BR98" s="8"/>
      <c r="BS98" s="8"/>
      <c r="BT98" s="11" t="s">
        <v>271</v>
      </c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9"/>
      <c r="CF98" s="8"/>
      <c r="CG98" s="51" t="e">
        <f t="shared" si="44"/>
        <v>#REF!</v>
      </c>
      <c r="CH98" s="51" t="e">
        <f t="shared" si="44"/>
        <v>#REF!</v>
      </c>
      <c r="CI98" s="51" t="e">
        <f t="shared" si="44"/>
        <v>#REF!</v>
      </c>
      <c r="CJ98" s="51" t="e">
        <f t="shared" si="44"/>
        <v>#REF!</v>
      </c>
      <c r="CK98" s="8"/>
      <c r="CL98" s="8"/>
      <c r="CM98" s="51" t="e">
        <f t="shared" si="45"/>
        <v>#REF!</v>
      </c>
      <c r="CN98" s="51" t="e">
        <f t="shared" si="45"/>
        <v>#REF!</v>
      </c>
      <c r="CO98" s="51" t="e">
        <f t="shared" si="45"/>
        <v>#REF!</v>
      </c>
      <c r="CP98" s="35" t="s">
        <v>283</v>
      </c>
      <c r="CQ98" s="8"/>
      <c r="CR98" s="8"/>
      <c r="CS98" s="8"/>
      <c r="CT98" s="12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7" t="s">
        <v>83</v>
      </c>
      <c r="DO98" s="6">
        <v>406</v>
      </c>
      <c r="DP98" s="7" t="s">
        <v>83</v>
      </c>
      <c r="DQ98" s="7" t="s">
        <v>83</v>
      </c>
      <c r="DR98" s="6">
        <v>264</v>
      </c>
      <c r="DS98" s="6">
        <v>1331</v>
      </c>
      <c r="DT98" s="7" t="s">
        <v>83</v>
      </c>
      <c r="DU98" s="6">
        <f t="shared" si="30"/>
        <v>2001</v>
      </c>
      <c r="DV98" s="10" t="s">
        <v>213</v>
      </c>
      <c r="DW98" s="6"/>
      <c r="DX98" s="7" t="s">
        <v>214</v>
      </c>
      <c r="DY98" s="6">
        <f t="shared" si="31"/>
        <v>2001</v>
      </c>
      <c r="DZ98" s="7" t="s">
        <v>83</v>
      </c>
      <c r="EA98" s="6">
        <f>DS98</f>
        <v>1331</v>
      </c>
      <c r="EB98" s="6">
        <f>DR98</f>
        <v>264</v>
      </c>
      <c r="EC98" s="7" t="s">
        <v>83</v>
      </c>
      <c r="ED98" s="7" t="s">
        <v>83</v>
      </c>
      <c r="EE98" s="41">
        <f>DO98</f>
        <v>406</v>
      </c>
      <c r="EF98" s="11" t="s">
        <v>83</v>
      </c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</row>
    <row r="99" spans="2:200">
      <c r="B99" s="8"/>
      <c r="C99" s="8"/>
      <c r="D99" s="8"/>
      <c r="E99" s="8"/>
      <c r="F99" s="8"/>
      <c r="G99" s="80"/>
      <c r="H99" s="8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9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11" t="s">
        <v>212</v>
      </c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9"/>
      <c r="CF99" s="8"/>
      <c r="CG99" s="51" t="e">
        <f t="shared" si="44"/>
        <v>#REF!</v>
      </c>
      <c r="CH99" s="51" t="e">
        <f t="shared" si="44"/>
        <v>#REF!</v>
      </c>
      <c r="CI99" s="51" t="e">
        <f t="shared" si="44"/>
        <v>#REF!</v>
      </c>
      <c r="CJ99" s="51" t="e">
        <f t="shared" si="44"/>
        <v>#REF!</v>
      </c>
      <c r="CK99" s="8"/>
      <c r="CL99" s="8"/>
      <c r="CM99" s="51" t="e">
        <f t="shared" si="45"/>
        <v>#REF!</v>
      </c>
      <c r="CN99" s="51" t="e">
        <f t="shared" si="45"/>
        <v>#REF!</v>
      </c>
      <c r="CO99" s="51" t="e">
        <f t="shared" si="45"/>
        <v>#REF!</v>
      </c>
      <c r="CP99" s="35" t="s">
        <v>274</v>
      </c>
      <c r="CQ99" s="8"/>
      <c r="CR99" s="8"/>
      <c r="CS99" s="8"/>
      <c r="CT99" s="12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12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</row>
    <row r="100" spans="2:200">
      <c r="B100" s="8"/>
      <c r="C100" s="8"/>
      <c r="D100" s="8"/>
      <c r="E100" s="8"/>
      <c r="F100" s="8"/>
      <c r="G100" s="80"/>
      <c r="H100" s="8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9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9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11" t="s">
        <v>285</v>
      </c>
      <c r="CR100" s="8"/>
      <c r="CS100" s="8"/>
      <c r="CT100" s="12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12"/>
      <c r="DS100" s="8"/>
      <c r="DT100" s="8"/>
      <c r="DU100" s="8"/>
      <c r="DV100" s="12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</row>
    <row r="101" spans="2:200">
      <c r="B101" s="8"/>
      <c r="C101" s="8"/>
      <c r="D101" s="8"/>
      <c r="E101" s="8"/>
      <c r="F101" s="8"/>
      <c r="G101" s="80"/>
      <c r="H101" s="8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9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9"/>
      <c r="CF101" s="8"/>
      <c r="CG101" s="8"/>
      <c r="CH101" s="8"/>
      <c r="CI101" s="8"/>
      <c r="CJ101" s="41" t="e">
        <f>CJ96+CJ97+CJ98+CJ99</f>
        <v>#REF!</v>
      </c>
      <c r="CK101" s="8"/>
      <c r="CL101" s="8"/>
      <c r="CM101" s="8"/>
      <c r="CN101" s="8"/>
      <c r="CO101" s="8"/>
      <c r="CP101" s="8"/>
      <c r="CQ101" s="8"/>
      <c r="CR101" s="8"/>
      <c r="CS101" s="11" t="s">
        <v>286</v>
      </c>
      <c r="CT101" s="12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12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</row>
    <row r="102" spans="2:200">
      <c r="B102" s="8"/>
      <c r="C102" s="8"/>
      <c r="D102" s="8"/>
      <c r="E102" s="8"/>
      <c r="F102" s="8"/>
      <c r="G102" s="80"/>
      <c r="H102" s="8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9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9"/>
      <c r="CF102" s="8"/>
      <c r="CG102" s="8"/>
      <c r="CH102" s="11" t="s">
        <v>63</v>
      </c>
      <c r="CI102" s="11" t="s">
        <v>40</v>
      </c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12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</row>
    <row r="103" spans="2:200">
      <c r="B103" s="8"/>
      <c r="C103" s="8"/>
      <c r="D103" s="8"/>
      <c r="E103" s="8"/>
      <c r="F103" s="8"/>
      <c r="G103" s="80"/>
      <c r="H103" s="8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9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9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12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</row>
    <row r="104" spans="2:200">
      <c r="B104" s="8"/>
      <c r="C104" s="8"/>
      <c r="D104" s="8"/>
      <c r="E104" s="8"/>
      <c r="F104" s="8"/>
      <c r="G104" s="80"/>
      <c r="H104" s="8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9"/>
      <c r="CF104" s="8"/>
      <c r="CG104" s="8"/>
      <c r="CH104" s="11" t="s">
        <v>28</v>
      </c>
      <c r="CI104" s="11" t="s">
        <v>28</v>
      </c>
      <c r="CJ104" s="11" t="s">
        <v>28</v>
      </c>
      <c r="CK104" s="8"/>
      <c r="CL104" s="8"/>
      <c r="CM104" s="8"/>
      <c r="CN104" s="8"/>
      <c r="CO104" s="8"/>
      <c r="CP104" s="8"/>
      <c r="CQ104" s="11" t="s">
        <v>39</v>
      </c>
      <c r="CR104" s="11" t="s">
        <v>40</v>
      </c>
      <c r="CS104" s="11" t="s">
        <v>41</v>
      </c>
      <c r="CT104" s="35" t="s">
        <v>287</v>
      </c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</row>
    <row r="105" spans="2:200">
      <c r="B105" s="8"/>
      <c r="C105" s="8"/>
      <c r="D105" s="8"/>
      <c r="E105" s="8"/>
      <c r="F105" s="8"/>
      <c r="G105" s="80"/>
      <c r="H105" s="8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9"/>
      <c r="CF105" s="8"/>
      <c r="CG105" s="11" t="s">
        <v>246</v>
      </c>
      <c r="CH105" s="11" t="s">
        <v>70</v>
      </c>
      <c r="CI105" s="11" t="s">
        <v>247</v>
      </c>
      <c r="CJ105" s="11" t="s">
        <v>72</v>
      </c>
      <c r="CK105" s="11" t="s">
        <v>73</v>
      </c>
      <c r="CL105" s="8"/>
      <c r="CM105" s="8"/>
      <c r="CN105" s="8"/>
      <c r="CO105" s="8"/>
      <c r="CP105" s="8"/>
      <c r="CQ105" s="6">
        <f>CQ107+CQ120+CQ117</f>
        <v>4077</v>
      </c>
      <c r="CR105" s="6">
        <f>CR107+CR120+CR117</f>
        <v>3720</v>
      </c>
      <c r="CS105" s="6">
        <f>CS107+CS120+CS117</f>
        <v>3325</v>
      </c>
      <c r="CT105" s="35" t="s">
        <v>112</v>
      </c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</row>
    <row r="106" spans="2:200">
      <c r="B106" s="8"/>
      <c r="C106" s="8"/>
      <c r="D106" s="8"/>
      <c r="E106" s="8"/>
      <c r="F106" s="8"/>
      <c r="G106" s="80"/>
      <c r="H106" s="8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9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9"/>
      <c r="CF106" s="8"/>
      <c r="CG106" s="6" t="e">
        <f>#REF!</f>
        <v>#REF!</v>
      </c>
      <c r="CH106" s="6" t="e">
        <f>#REF!</f>
        <v>#REF!</v>
      </c>
      <c r="CI106" s="6" t="e">
        <f>#REF!</f>
        <v>#REF!</v>
      </c>
      <c r="CJ106" s="6" t="e">
        <f>#REF!</f>
        <v>#REF!</v>
      </c>
      <c r="CK106" s="6" t="e">
        <f>$CH$8</f>
        <v>#REF!</v>
      </c>
      <c r="CL106" s="11" t="s">
        <v>73</v>
      </c>
      <c r="CM106" s="8"/>
      <c r="CN106" s="8"/>
      <c r="CO106" s="8"/>
      <c r="CP106" s="8"/>
      <c r="CQ106" s="8"/>
      <c r="CR106" s="8"/>
      <c r="CS106" s="8"/>
      <c r="CT106" s="12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</row>
    <row r="107" spans="2:200">
      <c r="B107" s="8"/>
      <c r="C107" s="8"/>
      <c r="D107" s="8"/>
      <c r="E107" s="8"/>
      <c r="F107" s="8"/>
      <c r="G107" s="80"/>
      <c r="H107" s="8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9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9"/>
      <c r="CF107" s="8"/>
      <c r="CG107" s="6" t="e">
        <f>#REF!</f>
        <v>#REF!</v>
      </c>
      <c r="CH107" s="6" t="e">
        <f>#REF!</f>
        <v>#REF!</v>
      </c>
      <c r="CI107" s="6" t="e">
        <f>#REF!</f>
        <v>#REF!</v>
      </c>
      <c r="CJ107" s="6" t="e">
        <f>#REF!</f>
        <v>#REF!</v>
      </c>
      <c r="CK107" s="6" t="e">
        <f>$CH$9</f>
        <v>#REF!</v>
      </c>
      <c r="CL107" s="35" t="s">
        <v>260</v>
      </c>
      <c r="CM107" s="8"/>
      <c r="CN107" s="8"/>
      <c r="CO107" s="8"/>
      <c r="CP107" s="8"/>
      <c r="CQ107" s="6">
        <f>CQ108+CQ113+CQ115</f>
        <v>3926</v>
      </c>
      <c r="CR107" s="6">
        <f>CR108+CR113+CR115</f>
        <v>3591</v>
      </c>
      <c r="CS107" s="6">
        <f>CS108+CS113+CS115</f>
        <v>3212</v>
      </c>
      <c r="CT107" s="35" t="s">
        <v>288</v>
      </c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</row>
    <row r="108" spans="2:200">
      <c r="B108" s="8"/>
      <c r="C108" s="8"/>
      <c r="D108" s="8"/>
      <c r="E108" s="8"/>
      <c r="F108" s="8"/>
      <c r="G108" s="80"/>
      <c r="H108" s="8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9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9"/>
      <c r="CF108" s="8"/>
      <c r="CG108" s="6" t="e">
        <f>#REF!</f>
        <v>#REF!</v>
      </c>
      <c r="CH108" s="6" t="e">
        <f>#REF!</f>
        <v>#REF!</v>
      </c>
      <c r="CI108" s="6" t="e">
        <f>#REF!</f>
        <v>#REF!</v>
      </c>
      <c r="CJ108" s="6" t="e">
        <f>#REF!</f>
        <v>#REF!</v>
      </c>
      <c r="CK108" s="6" t="e">
        <f>$CH$15</f>
        <v>#REF!</v>
      </c>
      <c r="CL108" s="35" t="s">
        <v>280</v>
      </c>
      <c r="CM108" s="8"/>
      <c r="CN108" s="8"/>
      <c r="CO108" s="8"/>
      <c r="CP108" s="8"/>
      <c r="CQ108" s="6">
        <f>CQ109+CQ110+CQ111</f>
        <v>1951</v>
      </c>
      <c r="CR108" s="6">
        <f>CR109+CR110+CR111</f>
        <v>1724</v>
      </c>
      <c r="CS108" s="6">
        <f>CS109+CS110+CS111</f>
        <v>1456</v>
      </c>
      <c r="CT108" s="10" t="s">
        <v>198</v>
      </c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</row>
    <row r="109" spans="2:200">
      <c r="B109" s="8"/>
      <c r="C109" s="8"/>
      <c r="D109" s="8"/>
      <c r="E109" s="8"/>
      <c r="F109" s="8"/>
      <c r="G109" s="80"/>
      <c r="H109" s="8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9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9"/>
      <c r="CF109" s="8"/>
      <c r="CG109" s="7" t="s">
        <v>83</v>
      </c>
      <c r="CH109" s="6" t="e">
        <f>#REF!</f>
        <v>#REF!</v>
      </c>
      <c r="CI109" s="6" t="e">
        <f>#REF!</f>
        <v>#REF!</v>
      </c>
      <c r="CJ109" s="6" t="e">
        <f>#REF!</f>
        <v>#REF!</v>
      </c>
      <c r="CK109" s="6" t="e">
        <f>$CH$18</f>
        <v>#REF!</v>
      </c>
      <c r="CL109" s="35" t="s">
        <v>263</v>
      </c>
      <c r="CM109" s="8"/>
      <c r="CN109" s="8"/>
      <c r="CO109" s="8"/>
      <c r="CP109" s="8"/>
      <c r="CQ109" s="6">
        <v>826</v>
      </c>
      <c r="CR109" s="6">
        <v>666</v>
      </c>
      <c r="CS109" s="6">
        <v>517</v>
      </c>
      <c r="CT109" s="10" t="s">
        <v>200</v>
      </c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</row>
    <row r="110" spans="2:200">
      <c r="B110" s="8"/>
      <c r="C110" s="8"/>
      <c r="D110" s="8"/>
      <c r="E110" s="8"/>
      <c r="F110" s="8"/>
      <c r="G110" s="80"/>
      <c r="H110" s="8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9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12"/>
      <c r="BK110" s="8"/>
      <c r="BL110" s="8"/>
      <c r="BM110" s="8"/>
      <c r="BN110" s="11" t="s">
        <v>13</v>
      </c>
      <c r="BO110" s="8"/>
      <c r="BP110" s="8"/>
      <c r="BQ110" s="8"/>
      <c r="BR110" s="8"/>
      <c r="BS110" s="8"/>
      <c r="BT110" s="11" t="s">
        <v>4</v>
      </c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9"/>
      <c r="CF110" s="8"/>
      <c r="CG110" s="10" t="e">
        <f>#REF!</f>
        <v>#REF!</v>
      </c>
      <c r="CH110" s="6" t="e">
        <f>#REF!</f>
        <v>#REF!</v>
      </c>
      <c r="CI110" s="6" t="e">
        <f>#REF!</f>
        <v>#REF!</v>
      </c>
      <c r="CJ110" s="6" t="e">
        <f>#REF!</f>
        <v>#REF!</v>
      </c>
      <c r="CK110" s="6" t="e">
        <f>$CH$19</f>
        <v>#REF!</v>
      </c>
      <c r="CL110" s="35" t="s">
        <v>281</v>
      </c>
      <c r="CM110" s="8"/>
      <c r="CN110" s="8"/>
      <c r="CO110" s="8"/>
      <c r="CP110" s="8"/>
      <c r="CQ110" s="6">
        <v>566</v>
      </c>
      <c r="CR110" s="6">
        <v>533</v>
      </c>
      <c r="CS110" s="6">
        <v>481</v>
      </c>
      <c r="CT110" s="10" t="s">
        <v>202</v>
      </c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</row>
    <row r="111" spans="2:200">
      <c r="B111" s="8"/>
      <c r="C111" s="8"/>
      <c r="D111" s="8"/>
      <c r="E111" s="8"/>
      <c r="F111" s="8"/>
      <c r="G111" s="80"/>
      <c r="H111" s="8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12"/>
      <c r="BK111" s="8"/>
      <c r="BL111" s="11" t="s">
        <v>237</v>
      </c>
      <c r="BM111" s="8"/>
      <c r="BN111" s="8"/>
      <c r="BO111" s="8"/>
      <c r="BP111" s="8"/>
      <c r="BQ111" s="8"/>
      <c r="BR111" s="8"/>
      <c r="BS111" s="8"/>
      <c r="BT111" s="11" t="s">
        <v>14</v>
      </c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9"/>
      <c r="CF111" s="8"/>
      <c r="CG111" s="10" t="e">
        <f>#REF!</f>
        <v>#REF!</v>
      </c>
      <c r="CH111" s="6" t="e">
        <f>#REF!</f>
        <v>#REF!</v>
      </c>
      <c r="CI111" s="6" t="e">
        <f>#REF!</f>
        <v>#REF!</v>
      </c>
      <c r="CJ111" s="6" t="e">
        <f>#REF!</f>
        <v>#REF!</v>
      </c>
      <c r="CK111" s="6" t="e">
        <f>$CH$22</f>
        <v>#REF!</v>
      </c>
      <c r="CL111" s="35" t="s">
        <v>282</v>
      </c>
      <c r="CM111" s="8"/>
      <c r="CN111" s="8"/>
      <c r="CO111" s="8"/>
      <c r="CP111" s="8"/>
      <c r="CQ111" s="6">
        <v>559</v>
      </c>
      <c r="CR111" s="6">
        <v>525</v>
      </c>
      <c r="CS111" s="6">
        <v>458</v>
      </c>
      <c r="CT111" s="10" t="s">
        <v>204</v>
      </c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6"/>
      <c r="DO111" s="6"/>
      <c r="DP111" s="6"/>
      <c r="DQ111" s="6"/>
      <c r="DR111" s="6"/>
      <c r="DS111" s="7" t="s">
        <v>6</v>
      </c>
      <c r="DT111" s="6"/>
      <c r="DU111" s="6"/>
      <c r="DV111" s="10"/>
      <c r="DW111" s="6"/>
      <c r="DX111" s="6"/>
      <c r="DY111" s="6"/>
      <c r="DZ111" s="6"/>
      <c r="EA111" s="6"/>
      <c r="EB111" s="7" t="s">
        <v>251</v>
      </c>
      <c r="EC111" s="6"/>
      <c r="ED111" s="6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</row>
    <row r="112" spans="2:200">
      <c r="B112" s="8"/>
      <c r="C112" s="8"/>
      <c r="D112" s="8"/>
      <c r="E112" s="8"/>
      <c r="F112" s="8"/>
      <c r="G112" s="80"/>
      <c r="H112" s="8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12"/>
      <c r="BK112" s="8"/>
      <c r="BL112" s="8"/>
      <c r="BM112" s="8"/>
      <c r="BN112" s="11" t="s">
        <v>39</v>
      </c>
      <c r="BO112" s="8"/>
      <c r="BP112" s="8"/>
      <c r="BQ112" s="8"/>
      <c r="BR112" s="8"/>
      <c r="BS112" s="8"/>
      <c r="BT112" s="11" t="s">
        <v>25</v>
      </c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9"/>
      <c r="CF112" s="8"/>
      <c r="CG112" s="10" t="s">
        <v>83</v>
      </c>
      <c r="CH112" s="6" t="e">
        <f>#REF!</f>
        <v>#REF!</v>
      </c>
      <c r="CI112" s="6" t="e">
        <f>#REF!</f>
        <v>#REF!</v>
      </c>
      <c r="CJ112" s="6" t="e">
        <f>#REF!</f>
        <v>#REF!</v>
      </c>
      <c r="CK112" s="6" t="e">
        <f>$CH$26</f>
        <v>#REF!</v>
      </c>
      <c r="CL112" s="35" t="s">
        <v>283</v>
      </c>
      <c r="CM112" s="8"/>
      <c r="CN112" s="8"/>
      <c r="CO112" s="8"/>
      <c r="CP112" s="8"/>
      <c r="CQ112" s="6"/>
      <c r="CR112" s="6"/>
      <c r="CS112" s="6"/>
      <c r="CT112" s="12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6"/>
      <c r="DO112" s="6"/>
      <c r="DP112" s="6"/>
      <c r="DQ112" s="7" t="s">
        <v>289</v>
      </c>
      <c r="DR112" s="6"/>
      <c r="DS112" s="6"/>
      <c r="DT112" s="6"/>
      <c r="DU112" s="6"/>
      <c r="DV112" s="10"/>
      <c r="DW112" s="6"/>
      <c r="DX112" s="7" t="s">
        <v>33</v>
      </c>
      <c r="DY112" s="6"/>
      <c r="DZ112" s="6"/>
      <c r="EA112" s="6"/>
      <c r="EB112" s="6"/>
      <c r="EC112" s="6"/>
      <c r="ED112" s="6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</row>
    <row r="113" spans="2:200">
      <c r="B113" s="8"/>
      <c r="C113" s="8"/>
      <c r="D113" s="8"/>
      <c r="E113" s="8"/>
      <c r="F113" s="8"/>
      <c r="G113" s="80"/>
      <c r="H113" s="8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12"/>
      <c r="BK113" s="8"/>
      <c r="BL113" s="8"/>
      <c r="BM113" s="11" t="s">
        <v>249</v>
      </c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11" t="s">
        <v>64</v>
      </c>
      <c r="BZ113" s="8"/>
      <c r="CA113" s="8"/>
      <c r="CB113" s="8"/>
      <c r="CC113" s="8"/>
      <c r="CD113" s="8"/>
      <c r="CE113" s="9"/>
      <c r="CF113" s="8"/>
      <c r="CG113" s="10" t="e">
        <f>#REF!</f>
        <v>#REF!</v>
      </c>
      <c r="CH113" s="6" t="e">
        <f>#REF!</f>
        <v>#REF!</v>
      </c>
      <c r="CI113" s="6" t="e">
        <f>#REF!</f>
        <v>#REF!</v>
      </c>
      <c r="CJ113" s="6" t="e">
        <f>#REF!</f>
        <v>#REF!</v>
      </c>
      <c r="CK113" s="6" t="e">
        <f>$CH$27</f>
        <v>#REF!</v>
      </c>
      <c r="CL113" s="35" t="s">
        <v>274</v>
      </c>
      <c r="CM113" s="8"/>
      <c r="CN113" s="8"/>
      <c r="CO113" s="8"/>
      <c r="CP113" s="8"/>
      <c r="CQ113" s="6">
        <v>216</v>
      </c>
      <c r="CR113" s="6">
        <v>215</v>
      </c>
      <c r="CS113" s="6">
        <v>214</v>
      </c>
      <c r="CT113" s="10" t="s">
        <v>208</v>
      </c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6"/>
      <c r="DO113" s="6"/>
      <c r="DP113" s="6"/>
      <c r="DQ113" s="6"/>
      <c r="DR113" s="6"/>
      <c r="DS113" s="7" t="s">
        <v>39</v>
      </c>
      <c r="DT113" s="6"/>
      <c r="DU113" s="6"/>
      <c r="DV113" s="10"/>
      <c r="DW113" s="6"/>
      <c r="DX113" s="7" t="s">
        <v>67</v>
      </c>
      <c r="DY113" s="6"/>
      <c r="DZ113" s="6"/>
      <c r="EA113" s="6"/>
      <c r="EB113" s="6"/>
      <c r="EC113" s="6"/>
      <c r="ED113" s="6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</row>
    <row r="114" spans="2:200">
      <c r="B114" s="8"/>
      <c r="C114" s="8"/>
      <c r="D114" s="8"/>
      <c r="E114" s="8"/>
      <c r="F114" s="8"/>
      <c r="G114" s="80"/>
      <c r="H114" s="8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9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12"/>
      <c r="BK114" s="35" t="s">
        <v>79</v>
      </c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11" t="s">
        <v>250</v>
      </c>
      <c r="BY114" s="8"/>
      <c r="BZ114" s="8"/>
      <c r="CA114" s="8"/>
      <c r="CB114" s="8"/>
      <c r="CC114" s="8"/>
      <c r="CD114" s="8"/>
      <c r="CE114" s="9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6"/>
      <c r="CR114" s="6"/>
      <c r="CS114" s="6"/>
      <c r="CT114" s="12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6"/>
      <c r="DO114" s="8"/>
      <c r="DP114" s="6"/>
      <c r="DQ114" s="6"/>
      <c r="DR114" s="7" t="s">
        <v>249</v>
      </c>
      <c r="DS114" s="6"/>
      <c r="DT114" s="6"/>
      <c r="DU114" s="6"/>
      <c r="DV114" s="10"/>
      <c r="DW114" s="6"/>
      <c r="DX114" s="6"/>
      <c r="DY114" s="6"/>
      <c r="DZ114" s="6"/>
      <c r="EA114" s="6"/>
      <c r="EB114" s="7" t="s">
        <v>64</v>
      </c>
      <c r="EC114" s="8"/>
      <c r="ED114" s="6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</row>
    <row r="115" spans="2:200">
      <c r="B115" s="8"/>
      <c r="C115" s="8"/>
      <c r="D115" s="8"/>
      <c r="E115" s="8"/>
      <c r="F115" s="8"/>
      <c r="G115" s="80"/>
      <c r="H115" s="8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35" t="s">
        <v>238</v>
      </c>
      <c r="BK115" s="35" t="s">
        <v>239</v>
      </c>
      <c r="BL115" s="11" t="s">
        <v>79</v>
      </c>
      <c r="BM115" s="11" t="s">
        <v>240</v>
      </c>
      <c r="BN115" s="11" t="s">
        <v>240</v>
      </c>
      <c r="BO115" s="8"/>
      <c r="BP115" s="11" t="s">
        <v>241</v>
      </c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11" t="s">
        <v>80</v>
      </c>
      <c r="CB115" s="11" t="s">
        <v>81</v>
      </c>
      <c r="CC115" s="11"/>
      <c r="CD115" s="11"/>
      <c r="CE115" s="36"/>
      <c r="CF115" s="8"/>
      <c r="CG115" s="51" t="e">
        <f t="shared" ref="CG115:CK122" si="47">CG106/CG$106*100</f>
        <v>#REF!</v>
      </c>
      <c r="CH115" s="51" t="e">
        <f t="shared" si="47"/>
        <v>#REF!</v>
      </c>
      <c r="CI115" s="51" t="e">
        <f t="shared" si="47"/>
        <v>#REF!</v>
      </c>
      <c r="CJ115" s="51" t="e">
        <f t="shared" si="47"/>
        <v>#REF!</v>
      </c>
      <c r="CK115" s="51" t="e">
        <f t="shared" si="47"/>
        <v>#REF!</v>
      </c>
      <c r="CL115" s="11" t="s">
        <v>73</v>
      </c>
      <c r="CM115" s="8"/>
      <c r="CN115" s="8"/>
      <c r="CO115" s="8"/>
      <c r="CP115" s="8"/>
      <c r="CQ115" s="6">
        <v>1759</v>
      </c>
      <c r="CR115" s="6">
        <v>1652</v>
      </c>
      <c r="CS115" s="6">
        <v>1542</v>
      </c>
      <c r="CT115" s="10" t="s">
        <v>213</v>
      </c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7" t="s">
        <v>253</v>
      </c>
      <c r="DO115" s="10" t="s">
        <v>79</v>
      </c>
      <c r="DP115" s="6"/>
      <c r="DQ115" s="6"/>
      <c r="DR115" s="6"/>
      <c r="DS115" s="6"/>
      <c r="DT115" s="6"/>
      <c r="DU115" s="6"/>
      <c r="DV115" s="10"/>
      <c r="DW115" s="6"/>
      <c r="DX115" s="6"/>
      <c r="DY115" s="6"/>
      <c r="DZ115" s="6"/>
      <c r="EA115" s="6"/>
      <c r="EB115" s="7" t="s">
        <v>250</v>
      </c>
      <c r="EC115" s="6"/>
      <c r="ED115" s="6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</row>
    <row r="116" spans="2:200">
      <c r="B116" s="8"/>
      <c r="C116" s="8"/>
      <c r="D116" s="8"/>
      <c r="E116" s="8"/>
      <c r="F116" s="8"/>
      <c r="G116" s="80"/>
      <c r="H116" s="8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35" t="s">
        <v>86</v>
      </c>
      <c r="BK116" s="35" t="s">
        <v>87</v>
      </c>
      <c r="BL116" s="11" t="s">
        <v>88</v>
      </c>
      <c r="BM116" s="11" t="s">
        <v>89</v>
      </c>
      <c r="BN116" s="11" t="s">
        <v>90</v>
      </c>
      <c r="BO116" s="11" t="s">
        <v>91</v>
      </c>
      <c r="BP116" s="11" t="s">
        <v>92</v>
      </c>
      <c r="BQ116" s="11" t="s">
        <v>73</v>
      </c>
      <c r="BR116" s="11" t="s">
        <v>28</v>
      </c>
      <c r="BS116" s="8"/>
      <c r="BT116" s="8"/>
      <c r="BU116" s="8"/>
      <c r="BV116" s="11" t="s">
        <v>242</v>
      </c>
      <c r="BW116" s="8"/>
      <c r="BX116" s="11" t="s">
        <v>243</v>
      </c>
      <c r="BY116" s="11" t="s">
        <v>104</v>
      </c>
      <c r="BZ116" s="11" t="s">
        <v>105</v>
      </c>
      <c r="CA116" s="11" t="s">
        <v>93</v>
      </c>
      <c r="CB116" s="11" t="s">
        <v>107</v>
      </c>
      <c r="CC116" s="11"/>
      <c r="CD116" s="11"/>
      <c r="CE116" s="36"/>
      <c r="CF116" s="8"/>
      <c r="CG116" s="51" t="e">
        <f t="shared" si="47"/>
        <v>#REF!</v>
      </c>
      <c r="CH116" s="51" t="e">
        <f t="shared" si="47"/>
        <v>#REF!</v>
      </c>
      <c r="CI116" s="51" t="e">
        <f t="shared" si="47"/>
        <v>#REF!</v>
      </c>
      <c r="CJ116" s="51" t="e">
        <f t="shared" si="47"/>
        <v>#REF!</v>
      </c>
      <c r="CK116" s="51" t="e">
        <f t="shared" si="47"/>
        <v>#REF!</v>
      </c>
      <c r="CL116" s="35" t="s">
        <v>260</v>
      </c>
      <c r="CM116" s="8"/>
      <c r="CN116" s="8"/>
      <c r="CO116" s="8"/>
      <c r="CP116" s="8"/>
      <c r="CQ116" s="6"/>
      <c r="CR116" s="6"/>
      <c r="CS116" s="6"/>
      <c r="CT116" s="12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10" t="s">
        <v>254</v>
      </c>
      <c r="DO116" s="10" t="s">
        <v>100</v>
      </c>
      <c r="DP116" s="7" t="s">
        <v>79</v>
      </c>
      <c r="DQ116" s="7" t="s">
        <v>79</v>
      </c>
      <c r="DR116" s="7" t="s">
        <v>79</v>
      </c>
      <c r="DS116" s="6"/>
      <c r="DT116" s="7" t="s">
        <v>101</v>
      </c>
      <c r="DU116" s="6"/>
      <c r="DV116" s="10"/>
      <c r="DW116" s="6"/>
      <c r="DX116" s="6"/>
      <c r="DY116" s="6"/>
      <c r="DZ116" s="6"/>
      <c r="EA116" s="6"/>
      <c r="EB116" s="6"/>
      <c r="EC116" s="6"/>
      <c r="ED116" s="6"/>
      <c r="EE116" s="11" t="s">
        <v>80</v>
      </c>
      <c r="EF116" s="11" t="s">
        <v>81</v>
      </c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</row>
    <row r="117" spans="2:200">
      <c r="B117" s="8"/>
      <c r="C117" s="8"/>
      <c r="D117" s="8"/>
      <c r="E117" s="8"/>
      <c r="F117" s="8"/>
      <c r="G117" s="80"/>
      <c r="H117" s="8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12"/>
      <c r="BK117" s="8"/>
      <c r="BL117" s="8"/>
      <c r="BM117" s="8"/>
      <c r="BN117" s="8"/>
      <c r="BO117" s="8"/>
      <c r="BP117" s="8"/>
      <c r="BQ117" s="8"/>
      <c r="BR117" s="8"/>
      <c r="BS117" s="8"/>
      <c r="BT117" s="11" t="s">
        <v>244</v>
      </c>
      <c r="BU117" s="11" t="s">
        <v>74</v>
      </c>
      <c r="BV117" s="11" t="s">
        <v>93</v>
      </c>
      <c r="BW117" s="11" t="s">
        <v>94</v>
      </c>
      <c r="BX117" s="11" t="s">
        <v>95</v>
      </c>
      <c r="BY117" s="11" t="s">
        <v>93</v>
      </c>
      <c r="BZ117" s="11" t="s">
        <v>93</v>
      </c>
      <c r="CA117" s="11" t="s">
        <v>96</v>
      </c>
      <c r="CB117" s="11" t="s">
        <v>97</v>
      </c>
      <c r="CC117" s="11"/>
      <c r="CD117" s="11"/>
      <c r="CE117" s="36"/>
      <c r="CF117" s="8"/>
      <c r="CG117" s="51" t="e">
        <f t="shared" si="47"/>
        <v>#REF!</v>
      </c>
      <c r="CH117" s="51" t="e">
        <f t="shared" si="47"/>
        <v>#REF!</v>
      </c>
      <c r="CI117" s="51" t="e">
        <f t="shared" si="47"/>
        <v>#REF!</v>
      </c>
      <c r="CJ117" s="51" t="e">
        <f t="shared" si="47"/>
        <v>#REF!</v>
      </c>
      <c r="CK117" s="51" t="e">
        <f t="shared" si="47"/>
        <v>#REF!</v>
      </c>
      <c r="CL117" s="35" t="s">
        <v>280</v>
      </c>
      <c r="CM117" s="8"/>
      <c r="CN117" s="8"/>
      <c r="CO117" s="8"/>
      <c r="CP117" s="8"/>
      <c r="CQ117" s="41">
        <f>CQ118</f>
        <v>71</v>
      </c>
      <c r="CR117" s="41">
        <f>CR118</f>
        <v>65</v>
      </c>
      <c r="CS117" s="41">
        <f>CS118</f>
        <v>48</v>
      </c>
      <c r="CT117" s="35" t="s">
        <v>290</v>
      </c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10" t="s">
        <v>255</v>
      </c>
      <c r="DO117" s="10" t="s">
        <v>117</v>
      </c>
      <c r="DP117" s="7" t="s">
        <v>118</v>
      </c>
      <c r="DQ117" s="7" t="s">
        <v>119</v>
      </c>
      <c r="DR117" s="7" t="s">
        <v>120</v>
      </c>
      <c r="DS117" s="7" t="s">
        <v>121</v>
      </c>
      <c r="DT117" s="7" t="s">
        <v>92</v>
      </c>
      <c r="DU117" s="7" t="s">
        <v>73</v>
      </c>
      <c r="DV117" s="10" t="s">
        <v>98</v>
      </c>
      <c r="DW117" s="6"/>
      <c r="DX117" s="6"/>
      <c r="DY117" s="6"/>
      <c r="DZ117" s="7" t="s">
        <v>102</v>
      </c>
      <c r="EA117" s="6"/>
      <c r="EB117" s="7" t="s">
        <v>103</v>
      </c>
      <c r="EC117" s="7" t="s">
        <v>104</v>
      </c>
      <c r="ED117" s="7" t="s">
        <v>105</v>
      </c>
      <c r="EE117" s="11" t="s">
        <v>106</v>
      </c>
      <c r="EF117" s="11" t="s">
        <v>107</v>
      </c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</row>
    <row r="118" spans="2:200">
      <c r="B118" s="8"/>
      <c r="C118" s="8"/>
      <c r="D118" s="8"/>
      <c r="E118" s="8"/>
      <c r="F118" s="8"/>
      <c r="G118" s="80"/>
      <c r="H118" s="8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12"/>
      <c r="BK118" s="8"/>
      <c r="BL118" s="8"/>
      <c r="BM118" s="8"/>
      <c r="BN118" s="11" t="s">
        <v>115</v>
      </c>
      <c r="BO118" s="8"/>
      <c r="BP118" s="8"/>
      <c r="BQ118" s="8"/>
      <c r="BR118" s="8"/>
      <c r="BS118" s="8"/>
      <c r="BT118" s="8"/>
      <c r="BU118" s="8"/>
      <c r="BV118" s="8"/>
      <c r="BW118" s="8"/>
      <c r="BX118" s="11" t="s">
        <v>252</v>
      </c>
      <c r="BY118" s="8"/>
      <c r="BZ118" s="8"/>
      <c r="CA118" s="8"/>
      <c r="CB118" s="8"/>
      <c r="CC118" s="8"/>
      <c r="CD118" s="8"/>
      <c r="CE118" s="9"/>
      <c r="CF118" s="8"/>
      <c r="CG118" s="52" t="s">
        <v>83</v>
      </c>
      <c r="CH118" s="51" t="e">
        <f t="shared" si="47"/>
        <v>#REF!</v>
      </c>
      <c r="CI118" s="51" t="e">
        <f t="shared" si="47"/>
        <v>#REF!</v>
      </c>
      <c r="CJ118" s="51" t="e">
        <f t="shared" si="47"/>
        <v>#REF!</v>
      </c>
      <c r="CK118" s="51" t="e">
        <f t="shared" si="47"/>
        <v>#REF!</v>
      </c>
      <c r="CL118" s="35" t="s">
        <v>263</v>
      </c>
      <c r="CM118" s="8"/>
      <c r="CN118" s="8"/>
      <c r="CO118" s="8"/>
      <c r="CP118" s="8"/>
      <c r="CQ118" s="41">
        <f>'[1]T507-512'!CU21</f>
        <v>71</v>
      </c>
      <c r="CR118" s="41">
        <f>'[1]T507-512'!CU20</f>
        <v>65</v>
      </c>
      <c r="CS118" s="41">
        <f>'[1]T507-512'!CU19</f>
        <v>48</v>
      </c>
      <c r="CT118" s="35" t="s">
        <v>282</v>
      </c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6"/>
      <c r="DO118" s="6"/>
      <c r="DP118" s="6"/>
      <c r="DQ118" s="6"/>
      <c r="DR118" s="6"/>
      <c r="DS118" s="6"/>
      <c r="DT118" s="6"/>
      <c r="DU118" s="6"/>
      <c r="DV118" s="10"/>
      <c r="DW118" s="6"/>
      <c r="DX118" s="7" t="s">
        <v>99</v>
      </c>
      <c r="DY118" s="7" t="s">
        <v>74</v>
      </c>
      <c r="DZ118" s="7" t="s">
        <v>93</v>
      </c>
      <c r="EA118" s="7" t="s">
        <v>94</v>
      </c>
      <c r="EB118" s="7" t="s">
        <v>93</v>
      </c>
      <c r="EC118" s="7" t="s">
        <v>93</v>
      </c>
      <c r="ED118" s="7" t="s">
        <v>93</v>
      </c>
      <c r="EE118" s="11" t="s">
        <v>123</v>
      </c>
      <c r="EF118" s="11" t="s">
        <v>124</v>
      </c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</row>
    <row r="119" spans="2:200">
      <c r="B119" s="8"/>
      <c r="C119" s="8"/>
      <c r="D119" s="8"/>
      <c r="E119" s="8"/>
      <c r="F119" s="8"/>
      <c r="G119" s="80"/>
      <c r="H119" s="8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10">
        <f>SUM(BJ120:BJ122)</f>
        <v>160</v>
      </c>
      <c r="BK119" s="6">
        <f t="shared" ref="BK119:BQ119" si="48">SUM(BK120:BK123)</f>
        <v>1821</v>
      </c>
      <c r="BL119" s="6">
        <f t="shared" si="48"/>
        <v>2066</v>
      </c>
      <c r="BM119" s="6">
        <f t="shared" si="48"/>
        <v>3188</v>
      </c>
      <c r="BN119" s="6">
        <f t="shared" si="48"/>
        <v>4945</v>
      </c>
      <c r="BO119" s="6">
        <f t="shared" si="48"/>
        <v>2157</v>
      </c>
      <c r="BP119" s="6">
        <f t="shared" si="48"/>
        <v>4002</v>
      </c>
      <c r="BQ119" s="6">
        <f t="shared" si="48"/>
        <v>18339</v>
      </c>
      <c r="BR119" s="10" t="s">
        <v>73</v>
      </c>
      <c r="BS119" s="6"/>
      <c r="BT119" s="7" t="s">
        <v>74</v>
      </c>
      <c r="BU119" s="6">
        <f>BQ119</f>
        <v>18339</v>
      </c>
      <c r="BV119" s="6">
        <f>BP119</f>
        <v>4002</v>
      </c>
      <c r="BW119" s="6">
        <f>BO119</f>
        <v>2157</v>
      </c>
      <c r="BX119" s="6">
        <f>BN119</f>
        <v>4945</v>
      </c>
      <c r="BY119" s="6">
        <f>BM119</f>
        <v>3188</v>
      </c>
      <c r="BZ119" s="6">
        <f>BL119</f>
        <v>2066</v>
      </c>
      <c r="CA119" s="6">
        <f>BK119</f>
        <v>1821</v>
      </c>
      <c r="CB119" s="6">
        <f>BJ119</f>
        <v>160</v>
      </c>
      <c r="CC119" s="6"/>
      <c r="CD119" s="6"/>
      <c r="CE119" s="37"/>
      <c r="CF119" s="8"/>
      <c r="CG119" s="52" t="s">
        <v>83</v>
      </c>
      <c r="CH119" s="51" t="e">
        <f t="shared" si="47"/>
        <v>#REF!</v>
      </c>
      <c r="CI119" s="51" t="e">
        <f t="shared" si="47"/>
        <v>#REF!</v>
      </c>
      <c r="CJ119" s="51" t="e">
        <f t="shared" si="47"/>
        <v>#REF!</v>
      </c>
      <c r="CK119" s="51" t="e">
        <f t="shared" si="47"/>
        <v>#REF!</v>
      </c>
      <c r="CL119" s="35" t="s">
        <v>281</v>
      </c>
      <c r="CM119" s="8"/>
      <c r="CN119" s="8"/>
      <c r="CO119" s="8"/>
      <c r="CP119" s="8"/>
      <c r="CQ119" s="8"/>
      <c r="CR119" s="8"/>
      <c r="CS119" s="8"/>
      <c r="CT119" s="12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6">
        <f t="shared" ref="DN119:DT119" si="49">DN120+DN126+DN129+DN130+DN133+DN137+DN138</f>
        <v>160</v>
      </c>
      <c r="DO119" s="6">
        <f t="shared" si="49"/>
        <v>1821</v>
      </c>
      <c r="DP119" s="6">
        <f t="shared" si="49"/>
        <v>2066</v>
      </c>
      <c r="DQ119" s="6">
        <f t="shared" si="49"/>
        <v>3188</v>
      </c>
      <c r="DR119" s="6">
        <f t="shared" si="49"/>
        <v>4945</v>
      </c>
      <c r="DS119" s="6">
        <f t="shared" si="49"/>
        <v>2157</v>
      </c>
      <c r="DT119" s="6">
        <f t="shared" si="49"/>
        <v>4002</v>
      </c>
      <c r="DU119" s="6">
        <f t="shared" ref="DU119:DU138" si="50">SUM(DN119:DT119)</f>
        <v>18339</v>
      </c>
      <c r="DV119" s="10" t="s">
        <v>136</v>
      </c>
      <c r="DW119" s="6"/>
      <c r="DX119" s="7" t="s">
        <v>129</v>
      </c>
      <c r="DY119" s="6">
        <f t="shared" ref="DY119:DY138" si="51">DU119</f>
        <v>18339</v>
      </c>
      <c r="DZ119" s="6">
        <f t="shared" ref="DZ119:DZ137" si="52">DT119</f>
        <v>4002</v>
      </c>
      <c r="EA119" s="6">
        <f>DS119</f>
        <v>2157</v>
      </c>
      <c r="EB119" s="6">
        <f t="shared" ref="EB119:EB124" si="53">DR119</f>
        <v>4945</v>
      </c>
      <c r="EC119" s="6">
        <f t="shared" ref="EC119:EC129" si="54">DQ119</f>
        <v>3188</v>
      </c>
      <c r="ED119" s="6">
        <f t="shared" ref="ED119:ED127" si="55">DP119</f>
        <v>2066</v>
      </c>
      <c r="EE119" s="41">
        <f>DO119</f>
        <v>1821</v>
      </c>
      <c r="EF119" s="41">
        <f>DN119</f>
        <v>160</v>
      </c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</row>
    <row r="120" spans="2:200">
      <c r="B120" s="8"/>
      <c r="C120" s="8"/>
      <c r="D120" s="8"/>
      <c r="E120" s="8"/>
      <c r="F120" s="8"/>
      <c r="G120" s="80"/>
      <c r="H120" s="8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10" t="s">
        <v>83</v>
      </c>
      <c r="BK120" s="6">
        <v>1493</v>
      </c>
      <c r="BL120" s="6">
        <v>1502</v>
      </c>
      <c r="BM120" s="6">
        <v>2395</v>
      </c>
      <c r="BN120" s="6">
        <v>3504</v>
      </c>
      <c r="BO120" s="6">
        <v>1559</v>
      </c>
      <c r="BP120" s="6">
        <v>2701</v>
      </c>
      <c r="BQ120" s="6">
        <f>SUM(BJ120:BP120)</f>
        <v>13154</v>
      </c>
      <c r="BR120" s="10" t="s">
        <v>138</v>
      </c>
      <c r="BS120" s="6"/>
      <c r="BT120" s="7" t="s">
        <v>135</v>
      </c>
      <c r="BU120" s="6">
        <f>BQ120</f>
        <v>13154</v>
      </c>
      <c r="BV120" s="6">
        <f>BP120</f>
        <v>2701</v>
      </c>
      <c r="BW120" s="6">
        <f>BO120</f>
        <v>1559</v>
      </c>
      <c r="BX120" s="6">
        <f>BN120</f>
        <v>3504</v>
      </c>
      <c r="BY120" s="6">
        <f>BM120</f>
        <v>2395</v>
      </c>
      <c r="BZ120" s="6">
        <f>BL120</f>
        <v>1502</v>
      </c>
      <c r="CA120" s="6">
        <f>BK120</f>
        <v>1493</v>
      </c>
      <c r="CB120" s="7" t="s">
        <v>83</v>
      </c>
      <c r="CC120" s="7"/>
      <c r="CD120" s="7"/>
      <c r="CE120" s="36"/>
      <c r="CF120" s="8"/>
      <c r="CG120" s="51" t="e">
        <f>CG111/CG$106*100</f>
        <v>#REF!</v>
      </c>
      <c r="CH120" s="51" t="e">
        <f t="shared" si="47"/>
        <v>#REF!</v>
      </c>
      <c r="CI120" s="51" t="e">
        <f t="shared" si="47"/>
        <v>#REF!</v>
      </c>
      <c r="CJ120" s="51" t="e">
        <f t="shared" si="47"/>
        <v>#REF!</v>
      </c>
      <c r="CK120" s="51" t="e">
        <f t="shared" si="47"/>
        <v>#REF!</v>
      </c>
      <c r="CL120" s="35" t="s">
        <v>282</v>
      </c>
      <c r="CM120" s="8"/>
      <c r="CO120" s="8"/>
      <c r="CP120" s="8"/>
      <c r="CQ120" s="6">
        <f>CQ121</f>
        <v>80</v>
      </c>
      <c r="CR120" s="6">
        <f>CR121</f>
        <v>64</v>
      </c>
      <c r="CS120" s="6">
        <f>CS121</f>
        <v>65</v>
      </c>
      <c r="CT120" s="35" t="s">
        <v>291</v>
      </c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6">
        <f t="shared" ref="DN120:DT120" si="56">SUM(DN121:DN125)</f>
        <v>2</v>
      </c>
      <c r="DO120" s="6">
        <f t="shared" si="56"/>
        <v>357</v>
      </c>
      <c r="DP120" s="6">
        <f t="shared" si="56"/>
        <v>889</v>
      </c>
      <c r="DQ120" s="6">
        <f t="shared" si="56"/>
        <v>1130</v>
      </c>
      <c r="DR120" s="6">
        <f t="shared" si="56"/>
        <v>1147</v>
      </c>
      <c r="DS120" s="6">
        <f t="shared" si="56"/>
        <v>86</v>
      </c>
      <c r="DT120" s="6">
        <f t="shared" si="56"/>
        <v>979</v>
      </c>
      <c r="DU120" s="6">
        <f t="shared" si="50"/>
        <v>4590</v>
      </c>
      <c r="DV120" s="10" t="s">
        <v>140</v>
      </c>
      <c r="DW120" s="6"/>
      <c r="DX120" s="7" t="s">
        <v>141</v>
      </c>
      <c r="DY120" s="6">
        <f t="shared" si="51"/>
        <v>4590</v>
      </c>
      <c r="DZ120" s="6">
        <f t="shared" si="52"/>
        <v>979</v>
      </c>
      <c r="EA120" s="6">
        <f>DS120</f>
        <v>86</v>
      </c>
      <c r="EB120" s="6">
        <f t="shared" si="53"/>
        <v>1147</v>
      </c>
      <c r="EC120" s="6">
        <f t="shared" si="54"/>
        <v>1130</v>
      </c>
      <c r="ED120" s="6">
        <f t="shared" si="55"/>
        <v>889</v>
      </c>
      <c r="EE120" s="41">
        <f>DO120</f>
        <v>357</v>
      </c>
      <c r="EF120" s="35">
        <f>DN120</f>
        <v>2</v>
      </c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</row>
    <row r="121" spans="2:200">
      <c r="B121" s="8"/>
      <c r="C121" s="8"/>
      <c r="D121" s="8"/>
      <c r="E121" s="8"/>
      <c r="F121" s="8"/>
      <c r="G121" s="80"/>
      <c r="H121" s="8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9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10">
        <v>81</v>
      </c>
      <c r="BK121" s="6">
        <v>272</v>
      </c>
      <c r="BL121" s="6">
        <v>416</v>
      </c>
      <c r="BM121" s="6">
        <v>501</v>
      </c>
      <c r="BN121" s="6">
        <v>1123</v>
      </c>
      <c r="BO121" s="6">
        <v>429</v>
      </c>
      <c r="BP121" s="6">
        <v>945</v>
      </c>
      <c r="BQ121" s="6">
        <f>SUM(BJ121:BP121)</f>
        <v>3767</v>
      </c>
      <c r="BR121" s="10" t="s">
        <v>148</v>
      </c>
      <c r="BS121" s="6"/>
      <c r="BT121" s="7" t="s">
        <v>139</v>
      </c>
      <c r="BU121" s="6">
        <f>BQ121</f>
        <v>3767</v>
      </c>
      <c r="BV121" s="6">
        <f>BP121</f>
        <v>945</v>
      </c>
      <c r="BW121" s="6">
        <f>BO121</f>
        <v>429</v>
      </c>
      <c r="BX121" s="6">
        <f>BN121</f>
        <v>1123</v>
      </c>
      <c r="BY121" s="6">
        <f>BM121</f>
        <v>501</v>
      </c>
      <c r="BZ121" s="6">
        <f>BL121</f>
        <v>416</v>
      </c>
      <c r="CA121" s="6">
        <f>BK121</f>
        <v>272</v>
      </c>
      <c r="CB121" s="6">
        <f>BJ121</f>
        <v>81</v>
      </c>
      <c r="CC121" s="6"/>
      <c r="CD121" s="6"/>
      <c r="CE121" s="37"/>
      <c r="CF121" s="8"/>
      <c r="CG121" s="52" t="s">
        <v>83</v>
      </c>
      <c r="CH121" s="51" t="e">
        <f t="shared" si="47"/>
        <v>#REF!</v>
      </c>
      <c r="CI121" s="51" t="e">
        <f t="shared" si="47"/>
        <v>#REF!</v>
      </c>
      <c r="CJ121" s="51" t="e">
        <f t="shared" si="47"/>
        <v>#REF!</v>
      </c>
      <c r="CK121" s="51" t="e">
        <f t="shared" si="47"/>
        <v>#REF!</v>
      </c>
      <c r="CL121" s="35" t="s">
        <v>283</v>
      </c>
      <c r="CM121" s="8"/>
      <c r="CN121" s="8"/>
      <c r="CO121" s="8"/>
      <c r="CP121" s="8"/>
      <c r="CQ121" s="6">
        <f>'[1]T507-512'!DA25</f>
        <v>80</v>
      </c>
      <c r="CR121" s="6">
        <f>'[1]T507-512'!DA24</f>
        <v>64</v>
      </c>
      <c r="CS121" s="6">
        <f>'[1]T507-512'!DA23</f>
        <v>65</v>
      </c>
      <c r="CT121" s="35" t="s">
        <v>292</v>
      </c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7" t="s">
        <v>83</v>
      </c>
      <c r="DO121" s="6">
        <v>102</v>
      </c>
      <c r="DP121" s="6">
        <v>409</v>
      </c>
      <c r="DQ121" s="6">
        <v>288</v>
      </c>
      <c r="DR121" s="6">
        <v>336</v>
      </c>
      <c r="DS121" s="7" t="s">
        <v>83</v>
      </c>
      <c r="DT121" s="6">
        <v>228</v>
      </c>
      <c r="DU121" s="6">
        <f t="shared" si="50"/>
        <v>1363</v>
      </c>
      <c r="DV121" s="10" t="s">
        <v>149</v>
      </c>
      <c r="DW121" s="6"/>
      <c r="DX121" s="7" t="s">
        <v>150</v>
      </c>
      <c r="DY121" s="6">
        <f t="shared" si="51"/>
        <v>1363</v>
      </c>
      <c r="DZ121" s="6">
        <f t="shared" si="52"/>
        <v>228</v>
      </c>
      <c r="EA121" s="7" t="s">
        <v>83</v>
      </c>
      <c r="EB121" s="6">
        <f t="shared" si="53"/>
        <v>336</v>
      </c>
      <c r="EC121" s="6">
        <f t="shared" si="54"/>
        <v>288</v>
      </c>
      <c r="ED121" s="6">
        <f t="shared" si="55"/>
        <v>409</v>
      </c>
      <c r="EE121" s="41">
        <f>DO121</f>
        <v>102</v>
      </c>
      <c r="EF121" s="35" t="s">
        <v>83</v>
      </c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</row>
    <row r="122" spans="2:200" ht="18">
      <c r="B122" s="8"/>
      <c r="C122" s="8"/>
      <c r="D122" s="8"/>
      <c r="E122" s="8"/>
      <c r="F122" s="8"/>
      <c r="G122" s="80"/>
      <c r="H122" s="8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9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10">
        <v>79</v>
      </c>
      <c r="BK122" s="6">
        <v>26</v>
      </c>
      <c r="BL122" s="6">
        <v>13</v>
      </c>
      <c r="BM122" s="6">
        <v>51</v>
      </c>
      <c r="BN122" s="6">
        <v>111</v>
      </c>
      <c r="BO122" s="6">
        <v>118</v>
      </c>
      <c r="BP122" s="6">
        <v>181</v>
      </c>
      <c r="BQ122" s="6">
        <f>SUM(BJ122:BP122)</f>
        <v>579</v>
      </c>
      <c r="BR122" s="10" t="s">
        <v>157</v>
      </c>
      <c r="BS122" s="6"/>
      <c r="BT122" s="7" t="s">
        <v>76</v>
      </c>
      <c r="BU122" s="6">
        <f>BQ122</f>
        <v>579</v>
      </c>
      <c r="BV122" s="6">
        <f>BP122</f>
        <v>181</v>
      </c>
      <c r="BW122" s="6">
        <f>BO122</f>
        <v>118</v>
      </c>
      <c r="BX122" s="6">
        <f>BN122</f>
        <v>111</v>
      </c>
      <c r="BY122" s="6">
        <f>BM122</f>
        <v>51</v>
      </c>
      <c r="BZ122" s="6">
        <f>BL122</f>
        <v>13</v>
      </c>
      <c r="CA122" s="6">
        <f>BK122</f>
        <v>26</v>
      </c>
      <c r="CB122" s="6">
        <f>BJ122</f>
        <v>79</v>
      </c>
      <c r="CC122" s="6"/>
      <c r="CD122" s="6"/>
      <c r="CE122" s="37"/>
      <c r="CF122" s="8"/>
      <c r="CG122" s="52" t="s">
        <v>83</v>
      </c>
      <c r="CH122" s="51" t="e">
        <f t="shared" si="47"/>
        <v>#REF!</v>
      </c>
      <c r="CI122" s="51" t="e">
        <f t="shared" si="47"/>
        <v>#REF!</v>
      </c>
      <c r="CJ122" s="51" t="e">
        <f t="shared" si="47"/>
        <v>#REF!</v>
      </c>
      <c r="CK122" s="51" t="e">
        <f t="shared" si="47"/>
        <v>#REF!</v>
      </c>
      <c r="CL122" s="35" t="s">
        <v>274</v>
      </c>
      <c r="CM122" s="8"/>
      <c r="CN122" s="8"/>
      <c r="CO122" s="83"/>
      <c r="CP122" s="83"/>
      <c r="CQ122" s="83"/>
      <c r="CR122" s="83"/>
      <c r="CS122" s="84" t="s">
        <v>293</v>
      </c>
      <c r="CT122" s="12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7" t="s">
        <v>83</v>
      </c>
      <c r="DO122" s="6">
        <v>100</v>
      </c>
      <c r="DP122" s="6">
        <v>230</v>
      </c>
      <c r="DQ122" s="6">
        <v>259</v>
      </c>
      <c r="DR122" s="6">
        <v>242</v>
      </c>
      <c r="DS122" s="7" t="s">
        <v>83</v>
      </c>
      <c r="DT122" s="6">
        <v>342</v>
      </c>
      <c r="DU122" s="6">
        <f t="shared" si="50"/>
        <v>1173</v>
      </c>
      <c r="DV122" s="10" t="s">
        <v>159</v>
      </c>
      <c r="DW122" s="6"/>
      <c r="DX122" s="7" t="s">
        <v>160</v>
      </c>
      <c r="DY122" s="6">
        <f t="shared" si="51"/>
        <v>1173</v>
      </c>
      <c r="DZ122" s="6">
        <f t="shared" si="52"/>
        <v>342</v>
      </c>
      <c r="EA122" s="7" t="s">
        <v>83</v>
      </c>
      <c r="EB122" s="6">
        <f t="shared" si="53"/>
        <v>242</v>
      </c>
      <c r="EC122" s="6">
        <f t="shared" si="54"/>
        <v>259</v>
      </c>
      <c r="ED122" s="6">
        <f t="shared" si="55"/>
        <v>230</v>
      </c>
      <c r="EE122" s="41">
        <f>DO122</f>
        <v>100</v>
      </c>
      <c r="EF122" s="35" t="s">
        <v>83</v>
      </c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</row>
    <row r="123" spans="2:200" ht="18">
      <c r="B123" s="8"/>
      <c r="C123" s="8"/>
      <c r="D123" s="8"/>
      <c r="E123" s="8"/>
      <c r="F123" s="8"/>
      <c r="G123" s="80"/>
      <c r="H123" s="8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10" t="s">
        <v>83</v>
      </c>
      <c r="BK123" s="6">
        <v>30</v>
      </c>
      <c r="BL123" s="6">
        <v>135</v>
      </c>
      <c r="BM123" s="6">
        <v>241</v>
      </c>
      <c r="BN123" s="6">
        <v>207</v>
      </c>
      <c r="BO123" s="6">
        <v>51</v>
      </c>
      <c r="BP123" s="6">
        <v>175</v>
      </c>
      <c r="BQ123" s="6">
        <f>SUM(BJ123:BP123)</f>
        <v>839</v>
      </c>
      <c r="BR123" s="10" t="s">
        <v>167</v>
      </c>
      <c r="BS123" s="6"/>
      <c r="BT123" s="7" t="s">
        <v>77</v>
      </c>
      <c r="BU123" s="6">
        <f>BQ123</f>
        <v>839</v>
      </c>
      <c r="BV123" s="6">
        <f>BP123</f>
        <v>175</v>
      </c>
      <c r="BW123" s="6">
        <f>BO123</f>
        <v>51</v>
      </c>
      <c r="BX123" s="6">
        <f>BN123</f>
        <v>207</v>
      </c>
      <c r="BY123" s="6">
        <f>BM123</f>
        <v>241</v>
      </c>
      <c r="BZ123" s="6">
        <f>BL123</f>
        <v>135</v>
      </c>
      <c r="CA123" s="6">
        <f>BK123</f>
        <v>30</v>
      </c>
      <c r="CB123" s="7" t="s">
        <v>83</v>
      </c>
      <c r="CC123" s="7"/>
      <c r="CD123" s="7"/>
      <c r="CE123" s="36"/>
      <c r="CF123" s="8"/>
      <c r="CG123" s="51"/>
      <c r="CH123" s="51"/>
      <c r="CI123" s="51"/>
      <c r="CJ123" s="51"/>
      <c r="CK123" s="51"/>
      <c r="CL123" s="8"/>
      <c r="CM123" s="8"/>
      <c r="CN123" s="8"/>
      <c r="CO123" s="84" t="s">
        <v>294</v>
      </c>
      <c r="CP123" s="83"/>
      <c r="CQ123" s="83"/>
      <c r="CR123" s="83"/>
      <c r="CS123" s="83"/>
      <c r="CT123" s="12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6">
        <v>2</v>
      </c>
      <c r="DO123" s="6">
        <v>155</v>
      </c>
      <c r="DP123" s="6">
        <v>180</v>
      </c>
      <c r="DQ123" s="6">
        <v>532</v>
      </c>
      <c r="DR123" s="6">
        <v>356</v>
      </c>
      <c r="DS123" s="6">
        <v>86</v>
      </c>
      <c r="DT123" s="6">
        <v>272</v>
      </c>
      <c r="DU123" s="6">
        <f t="shared" si="50"/>
        <v>1583</v>
      </c>
      <c r="DV123" s="10" t="s">
        <v>168</v>
      </c>
      <c r="DW123" s="6"/>
      <c r="DX123" s="7" t="s">
        <v>169</v>
      </c>
      <c r="DY123" s="6">
        <f t="shared" si="51"/>
        <v>1583</v>
      </c>
      <c r="DZ123" s="6">
        <f t="shared" si="52"/>
        <v>272</v>
      </c>
      <c r="EA123" s="6">
        <f>DS123</f>
        <v>86</v>
      </c>
      <c r="EB123" s="6">
        <f t="shared" si="53"/>
        <v>356</v>
      </c>
      <c r="EC123" s="6">
        <f t="shared" si="54"/>
        <v>532</v>
      </c>
      <c r="ED123" s="6">
        <f t="shared" si="55"/>
        <v>180</v>
      </c>
      <c r="EE123" s="41">
        <f>DO123</f>
        <v>155</v>
      </c>
      <c r="EF123" s="35">
        <f>DN123</f>
        <v>2</v>
      </c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</row>
    <row r="124" spans="2:200" ht="18">
      <c r="B124" s="8"/>
      <c r="C124" s="8"/>
      <c r="D124" s="8"/>
      <c r="E124" s="8"/>
      <c r="F124" s="8"/>
      <c r="G124" s="80"/>
      <c r="H124" s="8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12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9"/>
      <c r="CF124" s="8"/>
      <c r="CG124" s="8"/>
      <c r="CH124" s="8"/>
      <c r="CI124" s="8"/>
      <c r="CJ124" s="8"/>
      <c r="CK124" s="8"/>
      <c r="CL124" s="8"/>
      <c r="CM124" s="8"/>
      <c r="CN124" s="8"/>
      <c r="CO124" s="83"/>
      <c r="CP124" s="83"/>
      <c r="CQ124" s="83"/>
      <c r="CR124" s="84" t="s">
        <v>295</v>
      </c>
      <c r="CS124" s="83"/>
      <c r="CT124" s="12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7" t="s">
        <v>83</v>
      </c>
      <c r="DO124" s="7" t="s">
        <v>83</v>
      </c>
      <c r="DP124" s="6">
        <v>58</v>
      </c>
      <c r="DQ124" s="6">
        <v>26</v>
      </c>
      <c r="DR124" s="6">
        <v>213</v>
      </c>
      <c r="DS124" s="7" t="s">
        <v>83</v>
      </c>
      <c r="DT124" s="6">
        <v>51</v>
      </c>
      <c r="DU124" s="6">
        <f t="shared" si="50"/>
        <v>348</v>
      </c>
      <c r="DV124" s="10" t="s">
        <v>176</v>
      </c>
      <c r="DW124" s="6"/>
      <c r="DX124" s="7" t="s">
        <v>177</v>
      </c>
      <c r="DY124" s="6">
        <f t="shared" si="51"/>
        <v>348</v>
      </c>
      <c r="DZ124" s="6">
        <f t="shared" si="52"/>
        <v>51</v>
      </c>
      <c r="EA124" s="7" t="s">
        <v>83</v>
      </c>
      <c r="EB124" s="6">
        <f t="shared" si="53"/>
        <v>213</v>
      </c>
      <c r="EC124" s="6">
        <f t="shared" si="54"/>
        <v>26</v>
      </c>
      <c r="ED124" s="6">
        <f t="shared" si="55"/>
        <v>58</v>
      </c>
      <c r="EE124" s="11" t="s">
        <v>83</v>
      </c>
      <c r="EF124" s="11" t="s">
        <v>83</v>
      </c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</row>
    <row r="125" spans="2:200">
      <c r="B125" s="8"/>
      <c r="C125" s="8"/>
      <c r="D125" s="8"/>
      <c r="E125" s="8"/>
      <c r="F125" s="8"/>
      <c r="G125" s="80"/>
      <c r="H125" s="8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9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12"/>
      <c r="BK125" s="8"/>
      <c r="BL125" s="8"/>
      <c r="BM125" s="8"/>
      <c r="BN125" s="11" t="s">
        <v>180</v>
      </c>
      <c r="BO125" s="8"/>
      <c r="BP125" s="8"/>
      <c r="BQ125" s="8"/>
      <c r="BR125" s="8"/>
      <c r="BS125" s="8"/>
      <c r="BT125" s="8"/>
      <c r="BU125" s="8"/>
      <c r="BV125" s="8"/>
      <c r="BW125" s="8"/>
      <c r="BX125" s="11" t="s">
        <v>256</v>
      </c>
      <c r="BY125" s="8"/>
      <c r="BZ125" s="8"/>
      <c r="CA125" s="8"/>
      <c r="CB125" s="8"/>
      <c r="CC125" s="8"/>
      <c r="CD125" s="8"/>
      <c r="CE125" s="9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5" t="s">
        <v>296</v>
      </c>
      <c r="CT125" s="12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7" t="s">
        <v>83</v>
      </c>
      <c r="DO125" s="7" t="s">
        <v>83</v>
      </c>
      <c r="DP125" s="6">
        <v>12</v>
      </c>
      <c r="DQ125" s="6">
        <v>25</v>
      </c>
      <c r="DR125" s="7" t="s">
        <v>83</v>
      </c>
      <c r="DS125" s="7" t="s">
        <v>83</v>
      </c>
      <c r="DT125" s="6">
        <v>86</v>
      </c>
      <c r="DU125" s="6">
        <f t="shared" si="50"/>
        <v>123</v>
      </c>
      <c r="DV125" s="10" t="s">
        <v>181</v>
      </c>
      <c r="DW125" s="6"/>
      <c r="DX125" s="7" t="s">
        <v>182</v>
      </c>
      <c r="DY125" s="6">
        <f t="shared" si="51"/>
        <v>123</v>
      </c>
      <c r="DZ125" s="6">
        <f t="shared" si="52"/>
        <v>86</v>
      </c>
      <c r="EA125" s="7" t="s">
        <v>83</v>
      </c>
      <c r="EB125" s="7" t="s">
        <v>83</v>
      </c>
      <c r="EC125" s="6">
        <f t="shared" si="54"/>
        <v>25</v>
      </c>
      <c r="ED125" s="6">
        <f t="shared" si="55"/>
        <v>12</v>
      </c>
      <c r="EE125" s="11" t="s">
        <v>83</v>
      </c>
      <c r="EF125" s="11" t="s">
        <v>83</v>
      </c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</row>
    <row r="126" spans="2:200">
      <c r="B126" s="8"/>
      <c r="C126" s="8"/>
      <c r="D126" s="8"/>
      <c r="E126" s="8"/>
      <c r="F126" s="8"/>
      <c r="G126" s="80"/>
      <c r="H126" s="8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9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49">
        <f t="shared" ref="BJ126:BP130" si="57">BJ119/$BQ119*100</f>
        <v>0.87245760401330497</v>
      </c>
      <c r="BK126" s="51">
        <f t="shared" si="57"/>
        <v>9.9296581056764275</v>
      </c>
      <c r="BL126" s="51">
        <f t="shared" si="57"/>
        <v>11.265608811821801</v>
      </c>
      <c r="BM126" s="51">
        <f t="shared" si="57"/>
        <v>17.383717759965101</v>
      </c>
      <c r="BN126" s="51">
        <f t="shared" si="57"/>
        <v>26.96439282403621</v>
      </c>
      <c r="BO126" s="51">
        <f t="shared" si="57"/>
        <v>11.761819074104368</v>
      </c>
      <c r="BP126" s="51">
        <f t="shared" si="57"/>
        <v>21.82234582038279</v>
      </c>
      <c r="BQ126" s="51">
        <f>SUM(BJ126:BP126)</f>
        <v>100.00000000000001</v>
      </c>
      <c r="BR126" s="10" t="s">
        <v>73</v>
      </c>
      <c r="BS126" s="8"/>
      <c r="BT126" s="11" t="s">
        <v>74</v>
      </c>
      <c r="BU126" s="51">
        <f>SUM(BV126:CB126)</f>
        <v>100</v>
      </c>
      <c r="BV126" s="51">
        <f t="shared" ref="BV126:CB130" si="58">BV119/$BU119*100</f>
        <v>21.82234582038279</v>
      </c>
      <c r="BW126" s="51">
        <f t="shared" si="58"/>
        <v>11.761819074104368</v>
      </c>
      <c r="BX126" s="51">
        <f t="shared" si="58"/>
        <v>26.96439282403621</v>
      </c>
      <c r="BY126" s="51">
        <f t="shared" si="58"/>
        <v>17.383717759965101</v>
      </c>
      <c r="BZ126" s="51">
        <f t="shared" si="58"/>
        <v>11.265608811821801</v>
      </c>
      <c r="CA126" s="51">
        <f t="shared" si="58"/>
        <v>9.9296581056764275</v>
      </c>
      <c r="CB126" s="51">
        <f t="shared" si="58"/>
        <v>0.87245760401330497</v>
      </c>
      <c r="CC126" s="51"/>
      <c r="CD126" s="51"/>
      <c r="CE126" s="37"/>
      <c r="CF126" s="8"/>
      <c r="CG126" s="8"/>
      <c r="CH126" s="11" t="s">
        <v>64</v>
      </c>
      <c r="CI126" s="11" t="s">
        <v>39</v>
      </c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12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7" t="s">
        <v>83</v>
      </c>
      <c r="DO126" s="6">
        <f t="shared" ref="DO126:DT126" si="59">DO127+DO128</f>
        <v>429</v>
      </c>
      <c r="DP126" s="6">
        <f t="shared" si="59"/>
        <v>930</v>
      </c>
      <c r="DQ126" s="6">
        <f t="shared" si="59"/>
        <v>1448</v>
      </c>
      <c r="DR126" s="6">
        <f t="shared" si="59"/>
        <v>1644</v>
      </c>
      <c r="DS126" s="6">
        <f t="shared" si="59"/>
        <v>71</v>
      </c>
      <c r="DT126" s="6">
        <f t="shared" si="59"/>
        <v>1271</v>
      </c>
      <c r="DU126" s="6">
        <f t="shared" si="50"/>
        <v>5793</v>
      </c>
      <c r="DV126" s="10" t="s">
        <v>183</v>
      </c>
      <c r="DW126" s="6"/>
      <c r="DX126" s="7" t="s">
        <v>184</v>
      </c>
      <c r="DY126" s="6">
        <f t="shared" si="51"/>
        <v>5793</v>
      </c>
      <c r="DZ126" s="6">
        <f t="shared" si="52"/>
        <v>1271</v>
      </c>
      <c r="EA126" s="6">
        <f>DS126</f>
        <v>71</v>
      </c>
      <c r="EB126" s="6">
        <f t="shared" ref="EB126:EB136" si="60">DR126</f>
        <v>1644</v>
      </c>
      <c r="EC126" s="6">
        <f t="shared" si="54"/>
        <v>1448</v>
      </c>
      <c r="ED126" s="6">
        <f t="shared" si="55"/>
        <v>930</v>
      </c>
      <c r="EE126" s="41">
        <f>DO126</f>
        <v>429</v>
      </c>
      <c r="EF126" s="11" t="s">
        <v>83</v>
      </c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</row>
    <row r="127" spans="2:200" ht="15.75">
      <c r="B127" s="8"/>
      <c r="C127" s="8"/>
      <c r="D127" s="8"/>
      <c r="E127" s="8"/>
      <c r="F127" s="8"/>
      <c r="G127" s="80"/>
      <c r="H127" s="8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49" t="s">
        <v>197</v>
      </c>
      <c r="BK127" s="51">
        <f t="shared" si="57"/>
        <v>11.350159647255587</v>
      </c>
      <c r="BL127" s="51">
        <f t="shared" si="57"/>
        <v>11.418579899650297</v>
      </c>
      <c r="BM127" s="51">
        <f t="shared" si="57"/>
        <v>18.20738938725863</v>
      </c>
      <c r="BN127" s="51">
        <f t="shared" si="57"/>
        <v>26.638284932339971</v>
      </c>
      <c r="BO127" s="51">
        <f t="shared" si="57"/>
        <v>11.851908164816786</v>
      </c>
      <c r="BP127" s="51">
        <f t="shared" si="57"/>
        <v>20.533677968678727</v>
      </c>
      <c r="BQ127" s="51">
        <f>SUM(BJ127:BP127)</f>
        <v>100.00000000000001</v>
      </c>
      <c r="BR127" s="35" t="s">
        <v>138</v>
      </c>
      <c r="BS127" s="8"/>
      <c r="BT127" s="11" t="s">
        <v>135</v>
      </c>
      <c r="BU127" s="51">
        <f>SUM(BV127:CB127)</f>
        <v>100</v>
      </c>
      <c r="BV127" s="51">
        <f t="shared" si="58"/>
        <v>20.533677968678727</v>
      </c>
      <c r="BW127" s="51">
        <f t="shared" si="58"/>
        <v>11.851908164816786</v>
      </c>
      <c r="BX127" s="51">
        <f t="shared" si="58"/>
        <v>26.638284932339971</v>
      </c>
      <c r="BY127" s="51">
        <f t="shared" si="58"/>
        <v>18.20738938725863</v>
      </c>
      <c r="BZ127" s="51">
        <f t="shared" si="58"/>
        <v>11.418579899650297</v>
      </c>
      <c r="CA127" s="51">
        <f t="shared" si="58"/>
        <v>11.350159647255587</v>
      </c>
      <c r="CB127" s="52" t="s">
        <v>83</v>
      </c>
      <c r="CC127" s="52"/>
      <c r="CD127" s="52"/>
      <c r="CE127" s="36"/>
      <c r="CF127" s="8"/>
      <c r="CG127" s="8"/>
      <c r="CH127" s="8"/>
      <c r="CI127" s="8"/>
      <c r="CJ127" s="8"/>
      <c r="CK127" s="8"/>
      <c r="CL127" s="8"/>
      <c r="CM127" s="8"/>
      <c r="CN127" s="86" t="s">
        <v>38</v>
      </c>
      <c r="CO127" s="87" t="s">
        <v>39</v>
      </c>
      <c r="CP127" s="87" t="s">
        <v>40</v>
      </c>
      <c r="CQ127" s="87" t="s">
        <v>41</v>
      </c>
      <c r="CR127" s="87" t="s">
        <v>42</v>
      </c>
      <c r="CS127" s="87" t="s">
        <v>43</v>
      </c>
      <c r="CT127" s="88" t="s">
        <v>287</v>
      </c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7" t="s">
        <v>83</v>
      </c>
      <c r="DO127" s="6">
        <v>429</v>
      </c>
      <c r="DP127" s="6">
        <v>930</v>
      </c>
      <c r="DQ127" s="6">
        <v>1180</v>
      </c>
      <c r="DR127" s="6">
        <v>981</v>
      </c>
      <c r="DS127" s="6">
        <v>13</v>
      </c>
      <c r="DT127" s="6">
        <v>1095</v>
      </c>
      <c r="DU127" s="6">
        <f t="shared" si="50"/>
        <v>4628</v>
      </c>
      <c r="DV127" s="10" t="s">
        <v>185</v>
      </c>
      <c r="DW127" s="6"/>
      <c r="DX127" s="7" t="s">
        <v>186</v>
      </c>
      <c r="DY127" s="6">
        <f t="shared" si="51"/>
        <v>4628</v>
      </c>
      <c r="DZ127" s="6">
        <f t="shared" si="52"/>
        <v>1095</v>
      </c>
      <c r="EA127" s="6">
        <f>DS127</f>
        <v>13</v>
      </c>
      <c r="EB127" s="6">
        <f t="shared" si="60"/>
        <v>981</v>
      </c>
      <c r="EC127" s="6">
        <f t="shared" si="54"/>
        <v>1180</v>
      </c>
      <c r="ED127" s="6">
        <f t="shared" si="55"/>
        <v>930</v>
      </c>
      <c r="EE127" s="41">
        <f>DO127</f>
        <v>429</v>
      </c>
      <c r="EF127" s="11" t="s">
        <v>83</v>
      </c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</row>
    <row r="128" spans="2:200">
      <c r="B128" s="8"/>
      <c r="C128" s="8"/>
      <c r="D128" s="8"/>
      <c r="E128" s="8"/>
      <c r="F128" s="8"/>
      <c r="G128" s="80"/>
      <c r="H128" s="8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49">
        <f>BJ121/$BQ121*100</f>
        <v>2.1502521900716753</v>
      </c>
      <c r="BK128" s="51">
        <f t="shared" si="57"/>
        <v>7.2205999469073534</v>
      </c>
      <c r="BL128" s="51">
        <f t="shared" si="57"/>
        <v>11.043270507034777</v>
      </c>
      <c r="BM128" s="51">
        <f t="shared" si="57"/>
        <v>13.299707990443324</v>
      </c>
      <c r="BN128" s="51">
        <f t="shared" si="57"/>
        <v>29.811521104327049</v>
      </c>
      <c r="BO128" s="51">
        <f t="shared" si="57"/>
        <v>11.388372710379613</v>
      </c>
      <c r="BP128" s="51">
        <f t="shared" si="57"/>
        <v>25.086275550836206</v>
      </c>
      <c r="BQ128" s="51">
        <f>SUM(BJ128:BP128)</f>
        <v>100</v>
      </c>
      <c r="BR128" s="35" t="s">
        <v>148</v>
      </c>
      <c r="BS128" s="8"/>
      <c r="BT128" s="11" t="s">
        <v>139</v>
      </c>
      <c r="BU128" s="51">
        <f>SUM(BV128:CB128)</f>
        <v>99.999999999999986</v>
      </c>
      <c r="BV128" s="51">
        <f t="shared" si="58"/>
        <v>25.086275550836206</v>
      </c>
      <c r="BW128" s="51">
        <f t="shared" si="58"/>
        <v>11.388372710379613</v>
      </c>
      <c r="BX128" s="51">
        <f t="shared" si="58"/>
        <v>29.811521104327049</v>
      </c>
      <c r="BY128" s="51">
        <f t="shared" si="58"/>
        <v>13.299707990443324</v>
      </c>
      <c r="BZ128" s="51">
        <f t="shared" si="58"/>
        <v>11.043270507034777</v>
      </c>
      <c r="CA128" s="51">
        <f t="shared" si="58"/>
        <v>7.2205999469073534</v>
      </c>
      <c r="CB128" s="51">
        <f>CB121/$BU121*100</f>
        <v>2.1502521900716753</v>
      </c>
      <c r="CC128" s="51"/>
      <c r="CD128" s="51"/>
      <c r="CE128" s="37"/>
      <c r="CF128" s="8"/>
      <c r="CG128" s="8"/>
      <c r="CH128" s="11" t="s">
        <v>28</v>
      </c>
      <c r="CI128" s="11" t="s">
        <v>28</v>
      </c>
      <c r="CJ128" s="11" t="s">
        <v>28</v>
      </c>
      <c r="CK128" s="8"/>
      <c r="CL128" s="8"/>
      <c r="CM128" s="8"/>
      <c r="CN128" s="8"/>
      <c r="CQ128" s="85" t="s">
        <v>297</v>
      </c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7" t="s">
        <v>83</v>
      </c>
      <c r="DO128" s="7" t="s">
        <v>83</v>
      </c>
      <c r="DP128" s="7" t="s">
        <v>83</v>
      </c>
      <c r="DQ128" s="6">
        <v>268</v>
      </c>
      <c r="DR128" s="6">
        <v>663</v>
      </c>
      <c r="DS128" s="6">
        <v>58</v>
      </c>
      <c r="DT128" s="6">
        <v>176</v>
      </c>
      <c r="DU128" s="6">
        <f t="shared" si="50"/>
        <v>1165</v>
      </c>
      <c r="DV128" s="10" t="s">
        <v>187</v>
      </c>
      <c r="DW128" s="6"/>
      <c r="DX128" s="7" t="s">
        <v>188</v>
      </c>
      <c r="DY128" s="6">
        <f t="shared" si="51"/>
        <v>1165</v>
      </c>
      <c r="DZ128" s="6">
        <f t="shared" si="52"/>
        <v>176</v>
      </c>
      <c r="EA128" s="6">
        <f>DS128</f>
        <v>58</v>
      </c>
      <c r="EB128" s="6">
        <f t="shared" si="60"/>
        <v>663</v>
      </c>
      <c r="EC128" s="6">
        <f t="shared" si="54"/>
        <v>268</v>
      </c>
      <c r="ED128" s="7" t="s">
        <v>83</v>
      </c>
      <c r="EE128" s="11" t="s">
        <v>83</v>
      </c>
      <c r="EF128" s="11" t="s">
        <v>83</v>
      </c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</row>
    <row r="129" spans="2:200">
      <c r="B129" s="8"/>
      <c r="C129" s="8"/>
      <c r="D129" s="8"/>
      <c r="E129" s="8"/>
      <c r="F129" s="8"/>
      <c r="G129" s="80"/>
      <c r="H129" s="8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49">
        <f>BJ122/$BQ122*100</f>
        <v>13.644214162348877</v>
      </c>
      <c r="BK129" s="51">
        <f t="shared" si="57"/>
        <v>4.4905008635578589</v>
      </c>
      <c r="BL129" s="51">
        <f t="shared" si="57"/>
        <v>2.2452504317789295</v>
      </c>
      <c r="BM129" s="51">
        <f t="shared" si="57"/>
        <v>8.8082901554404138</v>
      </c>
      <c r="BN129" s="51">
        <f t="shared" si="57"/>
        <v>19.170984455958546</v>
      </c>
      <c r="BO129" s="51">
        <f t="shared" si="57"/>
        <v>20.379965457685664</v>
      </c>
      <c r="BP129" s="51">
        <f t="shared" si="57"/>
        <v>31.260794473229709</v>
      </c>
      <c r="BQ129" s="51">
        <f>SUM(BJ129:BP129)</f>
        <v>100</v>
      </c>
      <c r="BR129" s="35" t="s">
        <v>157</v>
      </c>
      <c r="BS129" s="8"/>
      <c r="BT129" s="11" t="s">
        <v>76</v>
      </c>
      <c r="BU129" s="51">
        <f>SUM(BV129:CB129)</f>
        <v>100</v>
      </c>
      <c r="BV129" s="51">
        <f t="shared" si="58"/>
        <v>31.260794473229709</v>
      </c>
      <c r="BW129" s="51">
        <f t="shared" si="58"/>
        <v>20.379965457685664</v>
      </c>
      <c r="BX129" s="51">
        <f t="shared" si="58"/>
        <v>19.170984455958546</v>
      </c>
      <c r="BY129" s="51">
        <f t="shared" si="58"/>
        <v>8.8082901554404138</v>
      </c>
      <c r="BZ129" s="51">
        <f t="shared" si="58"/>
        <v>2.2452504317789295</v>
      </c>
      <c r="CA129" s="51">
        <f t="shared" si="58"/>
        <v>4.4905008635578589</v>
      </c>
      <c r="CB129" s="51">
        <f>CB122/$BU122*100</f>
        <v>13.644214162348877</v>
      </c>
      <c r="CC129" s="51"/>
      <c r="CD129" s="51"/>
      <c r="CE129" s="37"/>
      <c r="CF129" s="8"/>
      <c r="CG129" s="11" t="s">
        <v>246</v>
      </c>
      <c r="CH129" s="11" t="s">
        <v>70</v>
      </c>
      <c r="CI129" s="11" t="s">
        <v>247</v>
      </c>
      <c r="CJ129" s="11" t="s">
        <v>72</v>
      </c>
      <c r="CK129" s="11" t="s">
        <v>73</v>
      </c>
      <c r="CL129" s="8"/>
      <c r="CM129" s="8"/>
      <c r="CN129" s="37" t="e">
        <f>CN139+CN141+CN143+#REF!</f>
        <v>#REF!</v>
      </c>
      <c r="CO129" s="41" t="e">
        <f>CO139+CO141+CO143+#REF!</f>
        <v>#REF!</v>
      </c>
      <c r="CP129" s="41" t="e">
        <f>CP139+CP141+CP143+#REF!</f>
        <v>#REF!</v>
      </c>
      <c r="CQ129" s="41" t="e">
        <f>CQ139+CQ141+CQ143+#REF!</f>
        <v>#REF!</v>
      </c>
      <c r="CR129" s="41" t="e">
        <f>CR139+CR141+CR143+#REF!</f>
        <v>#REF!</v>
      </c>
      <c r="CS129" s="41" t="e">
        <f>CS139+CS141+CS143+#REF!</f>
        <v>#REF!</v>
      </c>
      <c r="CT129" s="35" t="s">
        <v>112</v>
      </c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7" t="s">
        <v>83</v>
      </c>
      <c r="DO129" s="7" t="s">
        <v>248</v>
      </c>
      <c r="DP129" s="7" t="s">
        <v>83</v>
      </c>
      <c r="DQ129" s="6">
        <v>247</v>
      </c>
      <c r="DR129" s="6">
        <v>518</v>
      </c>
      <c r="DS129" s="7" t="s">
        <v>83</v>
      </c>
      <c r="DT129" s="6">
        <v>173</v>
      </c>
      <c r="DU129" s="6">
        <f t="shared" si="50"/>
        <v>938</v>
      </c>
      <c r="DV129" s="10" t="s">
        <v>189</v>
      </c>
      <c r="DW129" s="6"/>
      <c r="DX129" s="7" t="s">
        <v>190</v>
      </c>
      <c r="DY129" s="6">
        <f t="shared" si="51"/>
        <v>938</v>
      </c>
      <c r="DZ129" s="6">
        <f t="shared" si="52"/>
        <v>173</v>
      </c>
      <c r="EA129" s="7" t="s">
        <v>83</v>
      </c>
      <c r="EB129" s="6">
        <f t="shared" si="60"/>
        <v>518</v>
      </c>
      <c r="EC129" s="6">
        <f t="shared" si="54"/>
        <v>247</v>
      </c>
      <c r="ED129" s="7" t="s">
        <v>83</v>
      </c>
      <c r="EE129" s="11" t="s">
        <v>83</v>
      </c>
      <c r="EF129" s="11" t="s">
        <v>83</v>
      </c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</row>
    <row r="130" spans="2:200">
      <c r="B130" s="8"/>
      <c r="C130" s="8"/>
      <c r="D130" s="8"/>
      <c r="E130" s="8"/>
      <c r="F130" s="8"/>
      <c r="G130" s="80"/>
      <c r="H130" s="8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9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49" t="s">
        <v>197</v>
      </c>
      <c r="BK130" s="51">
        <f t="shared" si="57"/>
        <v>3.5756853396901072</v>
      </c>
      <c r="BL130" s="51">
        <f t="shared" si="57"/>
        <v>16.090584028605484</v>
      </c>
      <c r="BM130" s="51">
        <f t="shared" si="57"/>
        <v>28.724672228843861</v>
      </c>
      <c r="BN130" s="51">
        <f t="shared" si="57"/>
        <v>24.672228843861742</v>
      </c>
      <c r="BO130" s="51">
        <f t="shared" si="57"/>
        <v>6.0786650774731825</v>
      </c>
      <c r="BP130" s="51">
        <f t="shared" si="57"/>
        <v>20.858164481525627</v>
      </c>
      <c r="BQ130" s="51">
        <f>SUM(BJ130:BP130)</f>
        <v>100</v>
      </c>
      <c r="BR130" s="35" t="s">
        <v>167</v>
      </c>
      <c r="BS130" s="8"/>
      <c r="BT130" s="7" t="s">
        <v>77</v>
      </c>
      <c r="BU130" s="51">
        <f>SUM(BV130:CB130)</f>
        <v>100.00000000000001</v>
      </c>
      <c r="BV130" s="51">
        <f t="shared" si="58"/>
        <v>20.858164481525627</v>
      </c>
      <c r="BW130" s="51">
        <f t="shared" si="58"/>
        <v>6.0786650774731825</v>
      </c>
      <c r="BX130" s="51">
        <f t="shared" si="58"/>
        <v>24.672228843861742</v>
      </c>
      <c r="BY130" s="51">
        <f t="shared" si="58"/>
        <v>28.724672228843861</v>
      </c>
      <c r="BZ130" s="51">
        <f t="shared" si="58"/>
        <v>16.090584028605484</v>
      </c>
      <c r="CA130" s="51">
        <f t="shared" si="58"/>
        <v>3.5756853396901072</v>
      </c>
      <c r="CB130" s="52" t="s">
        <v>83</v>
      </c>
      <c r="CC130" s="52"/>
      <c r="CD130" s="52"/>
      <c r="CE130" s="36"/>
      <c r="CF130" s="8"/>
      <c r="CG130" s="6" t="e">
        <f>#REF!</f>
        <v>#REF!</v>
      </c>
      <c r="CH130" s="6" t="e">
        <f>#REF!</f>
        <v>#REF!</v>
      </c>
      <c r="CI130" s="6" t="e">
        <f>#REF!</f>
        <v>#REF!</v>
      </c>
      <c r="CJ130" s="6" t="e">
        <f>#REF!</f>
        <v>#REF!</v>
      </c>
      <c r="CK130" s="6" t="e">
        <f>$CG$8</f>
        <v>#REF!</v>
      </c>
      <c r="CL130" s="11" t="s">
        <v>73</v>
      </c>
      <c r="CM130" s="8"/>
      <c r="CN130" s="8"/>
      <c r="CO130" s="8"/>
      <c r="CP130" s="8"/>
      <c r="CQ130" s="8"/>
      <c r="CR130" s="8"/>
      <c r="CS130" s="8"/>
      <c r="CT130" s="12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7" t="s">
        <v>83</v>
      </c>
      <c r="DO130" s="6">
        <f>DO131+DO132</f>
        <v>168</v>
      </c>
      <c r="DP130" s="6">
        <f>DP131+DP132</f>
        <v>36</v>
      </c>
      <c r="DQ130" s="7" t="s">
        <v>83</v>
      </c>
      <c r="DR130" s="6">
        <f>DR131+DR132</f>
        <v>596</v>
      </c>
      <c r="DS130" s="6">
        <f>DS131+DS132</f>
        <v>147</v>
      </c>
      <c r="DT130" s="6">
        <f>DT131+DT132</f>
        <v>555</v>
      </c>
      <c r="DU130" s="6">
        <f t="shared" si="50"/>
        <v>1502</v>
      </c>
      <c r="DV130" s="10" t="s">
        <v>191</v>
      </c>
      <c r="DW130" s="6"/>
      <c r="DX130" s="7" t="s">
        <v>192</v>
      </c>
      <c r="DY130" s="6">
        <f t="shared" si="51"/>
        <v>1502</v>
      </c>
      <c r="DZ130" s="6">
        <f t="shared" si="52"/>
        <v>555</v>
      </c>
      <c r="EA130" s="6">
        <f>DS130</f>
        <v>147</v>
      </c>
      <c r="EB130" s="6">
        <f t="shared" si="60"/>
        <v>596</v>
      </c>
      <c r="EC130" s="7" t="s">
        <v>83</v>
      </c>
      <c r="ED130" s="6">
        <f>DP130</f>
        <v>36</v>
      </c>
      <c r="EE130" s="41">
        <f t="shared" ref="EE130:EE136" si="61">DO130</f>
        <v>168</v>
      </c>
      <c r="EF130" s="11" t="s">
        <v>83</v>
      </c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</row>
    <row r="131" spans="2:200">
      <c r="B131" s="8"/>
      <c r="C131" s="8"/>
      <c r="D131" s="8"/>
      <c r="E131" s="8"/>
      <c r="F131" s="8"/>
      <c r="G131" s="80"/>
      <c r="H131" s="8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9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12"/>
      <c r="BK131" s="8"/>
      <c r="BL131" s="8"/>
      <c r="BM131" s="8"/>
      <c r="BN131" s="8"/>
      <c r="BO131" s="8"/>
      <c r="BP131" s="8"/>
      <c r="BQ131" s="8"/>
      <c r="BR131" s="12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9"/>
      <c r="CF131" s="8"/>
      <c r="CG131" s="6" t="e">
        <f>#REF!</f>
        <v>#REF!</v>
      </c>
      <c r="CH131" s="6" t="e">
        <f>#REF!</f>
        <v>#REF!</v>
      </c>
      <c r="CI131" s="6" t="e">
        <f>#REF!</f>
        <v>#REF!</v>
      </c>
      <c r="CJ131" s="6" t="e">
        <f>#REF!</f>
        <v>#REF!</v>
      </c>
      <c r="CK131" s="6" t="e">
        <f>$CG$9</f>
        <v>#REF!</v>
      </c>
      <c r="CL131" s="35" t="s">
        <v>260</v>
      </c>
      <c r="CM131" s="8"/>
      <c r="CN131" s="8"/>
      <c r="CO131" s="8"/>
      <c r="CP131" s="8"/>
      <c r="CQ131" s="8"/>
      <c r="CR131" s="8"/>
      <c r="CS131" s="8"/>
      <c r="CT131" s="35" t="s">
        <v>298</v>
      </c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7" t="s">
        <v>83</v>
      </c>
      <c r="DO131" s="6">
        <v>91</v>
      </c>
      <c r="DP131" s="7" t="s">
        <v>83</v>
      </c>
      <c r="DQ131" s="7" t="s">
        <v>83</v>
      </c>
      <c r="DR131" s="6">
        <v>182</v>
      </c>
      <c r="DS131" s="6">
        <v>147</v>
      </c>
      <c r="DT131" s="6">
        <v>241</v>
      </c>
      <c r="DU131" s="6">
        <f t="shared" si="50"/>
        <v>661</v>
      </c>
      <c r="DV131" s="10" t="s">
        <v>284</v>
      </c>
      <c r="DW131" s="6"/>
      <c r="DX131" s="7" t="s">
        <v>194</v>
      </c>
      <c r="DY131" s="6">
        <f t="shared" si="51"/>
        <v>661</v>
      </c>
      <c r="DZ131" s="6">
        <f t="shared" si="52"/>
        <v>241</v>
      </c>
      <c r="EA131" s="6">
        <f>DS131</f>
        <v>147</v>
      </c>
      <c r="EB131" s="6">
        <f t="shared" si="60"/>
        <v>182</v>
      </c>
      <c r="EC131" s="7" t="s">
        <v>83</v>
      </c>
      <c r="ED131" s="7" t="s">
        <v>83</v>
      </c>
      <c r="EE131" s="41">
        <f t="shared" si="61"/>
        <v>91</v>
      </c>
      <c r="EF131" s="11" t="s">
        <v>83</v>
      </c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</row>
    <row r="132" spans="2:200">
      <c r="B132" s="8"/>
      <c r="C132" s="8"/>
      <c r="D132" s="8"/>
      <c r="E132" s="8"/>
      <c r="F132" s="8"/>
      <c r="G132" s="80"/>
      <c r="H132" s="8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49">
        <f t="shared" ref="BJ132:BQ132" si="62">SUM(BJ133:BJ136)</f>
        <v>100</v>
      </c>
      <c r="BK132" s="51">
        <f t="shared" si="62"/>
        <v>99.999999999999986</v>
      </c>
      <c r="BL132" s="51">
        <f t="shared" si="62"/>
        <v>100</v>
      </c>
      <c r="BM132" s="51">
        <f t="shared" si="62"/>
        <v>100</v>
      </c>
      <c r="BN132" s="51">
        <f t="shared" si="62"/>
        <v>99.999999999999986</v>
      </c>
      <c r="BO132" s="51">
        <f t="shared" si="62"/>
        <v>99.999999999999986</v>
      </c>
      <c r="BP132" s="51">
        <f t="shared" si="62"/>
        <v>100</v>
      </c>
      <c r="BQ132" s="51">
        <f t="shared" si="62"/>
        <v>100</v>
      </c>
      <c r="BR132" s="10" t="s">
        <v>73</v>
      </c>
      <c r="BS132" s="8"/>
      <c r="BT132" s="11" t="s">
        <v>74</v>
      </c>
      <c r="BU132" s="51">
        <f>BQ132</f>
        <v>100</v>
      </c>
      <c r="BV132" s="51">
        <f>BP132</f>
        <v>100</v>
      </c>
      <c r="BW132" s="51">
        <f>BO132</f>
        <v>99.999999999999986</v>
      </c>
      <c r="BX132" s="51">
        <f>BN132</f>
        <v>99.999999999999986</v>
      </c>
      <c r="BY132" s="51">
        <f>BM132</f>
        <v>100</v>
      </c>
      <c r="BZ132" s="51">
        <f>BL132</f>
        <v>100</v>
      </c>
      <c r="CA132" s="51">
        <f>BK132</f>
        <v>99.999999999999986</v>
      </c>
      <c r="CB132" s="51">
        <f>BJ132</f>
        <v>100</v>
      </c>
      <c r="CC132" s="51"/>
      <c r="CD132" s="51"/>
      <c r="CE132" s="37"/>
      <c r="CF132" s="8"/>
      <c r="CG132" s="6" t="e">
        <f>#REF!</f>
        <v>#REF!</v>
      </c>
      <c r="CH132" s="6" t="e">
        <f>#REF!</f>
        <v>#REF!</v>
      </c>
      <c r="CI132" s="6" t="e">
        <f>#REF!</f>
        <v>#REF!</v>
      </c>
      <c r="CJ132" s="6" t="e">
        <f>#REF!</f>
        <v>#REF!</v>
      </c>
      <c r="CK132" s="6" t="e">
        <f>$CG$15</f>
        <v>#REF!</v>
      </c>
      <c r="CL132" s="35" t="s">
        <v>280</v>
      </c>
      <c r="CM132" s="8"/>
      <c r="CN132" s="41">
        <f t="shared" ref="CN132:CS132" si="63">CN135+CN143+CN141</f>
        <v>685</v>
      </c>
      <c r="CO132" s="41">
        <f t="shared" si="63"/>
        <v>541</v>
      </c>
      <c r="CP132" s="41">
        <f t="shared" si="63"/>
        <v>381</v>
      </c>
      <c r="CQ132" s="41">
        <f t="shared" si="63"/>
        <v>299</v>
      </c>
      <c r="CR132" s="41">
        <f t="shared" si="63"/>
        <v>330</v>
      </c>
      <c r="CS132" s="41">
        <f t="shared" si="63"/>
        <v>304</v>
      </c>
      <c r="CT132" s="35" t="s">
        <v>299</v>
      </c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7" t="s">
        <v>83</v>
      </c>
      <c r="DO132" s="6">
        <v>77</v>
      </c>
      <c r="DP132" s="6">
        <v>36</v>
      </c>
      <c r="DQ132" s="7" t="s">
        <v>83</v>
      </c>
      <c r="DR132" s="6">
        <v>414</v>
      </c>
      <c r="DS132" s="7" t="s">
        <v>83</v>
      </c>
      <c r="DT132" s="6">
        <v>314</v>
      </c>
      <c r="DU132" s="6">
        <f t="shared" si="50"/>
        <v>841</v>
      </c>
      <c r="DV132" s="10" t="s">
        <v>195</v>
      </c>
      <c r="DW132" s="6"/>
      <c r="DX132" s="7" t="s">
        <v>196</v>
      </c>
      <c r="DY132" s="6">
        <f t="shared" si="51"/>
        <v>841</v>
      </c>
      <c r="DZ132" s="6">
        <f t="shared" si="52"/>
        <v>314</v>
      </c>
      <c r="EA132" s="7" t="s">
        <v>83</v>
      </c>
      <c r="EB132" s="6">
        <f t="shared" si="60"/>
        <v>414</v>
      </c>
      <c r="EC132" s="7" t="s">
        <v>83</v>
      </c>
      <c r="ED132" s="6">
        <f>DP132</f>
        <v>36</v>
      </c>
      <c r="EE132" s="41">
        <f t="shared" si="61"/>
        <v>77</v>
      </c>
      <c r="EF132" s="11" t="s">
        <v>83</v>
      </c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</row>
    <row r="133" spans="2:200">
      <c r="B133" s="8"/>
      <c r="C133" s="8"/>
      <c r="D133" s="8"/>
      <c r="E133" s="8"/>
      <c r="F133" s="8"/>
      <c r="G133" s="80"/>
      <c r="H133" s="8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9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52" t="s">
        <v>83</v>
      </c>
      <c r="BK133" s="51">
        <f t="shared" ref="BK133:BQ133" si="64">BK120/BK119*100</f>
        <v>81.987918725974737</v>
      </c>
      <c r="BL133" s="51">
        <f t="shared" si="64"/>
        <v>72.700871248789937</v>
      </c>
      <c r="BM133" s="51">
        <f t="shared" si="64"/>
        <v>75.125470514429111</v>
      </c>
      <c r="BN133" s="51">
        <f t="shared" si="64"/>
        <v>70.859453993933258</v>
      </c>
      <c r="BO133" s="51">
        <f t="shared" si="64"/>
        <v>72.276309689383396</v>
      </c>
      <c r="BP133" s="51">
        <f t="shared" si="64"/>
        <v>67.491254372813586</v>
      </c>
      <c r="BQ133" s="51">
        <f t="shared" si="64"/>
        <v>71.726920769943831</v>
      </c>
      <c r="BR133" s="35" t="s">
        <v>138</v>
      </c>
      <c r="BS133" s="8"/>
      <c r="BT133" s="11" t="s">
        <v>135</v>
      </c>
      <c r="BU133" s="51">
        <f>BQ133</f>
        <v>71.726920769943831</v>
      </c>
      <c r="BV133" s="51">
        <f>BP133</f>
        <v>67.491254372813586</v>
      </c>
      <c r="BW133" s="51">
        <f>BO133</f>
        <v>72.276309689383396</v>
      </c>
      <c r="BX133" s="51">
        <f>BN133</f>
        <v>70.859453993933258</v>
      </c>
      <c r="BY133" s="51">
        <f>BM133</f>
        <v>75.125470514429111</v>
      </c>
      <c r="BZ133" s="51">
        <f>BL133</f>
        <v>72.700871248789937</v>
      </c>
      <c r="CA133" s="51">
        <f>BK133</f>
        <v>81.987918725974737</v>
      </c>
      <c r="CB133" s="52" t="s">
        <v>83</v>
      </c>
      <c r="CC133" s="52"/>
      <c r="CD133" s="52"/>
      <c r="CE133" s="36"/>
      <c r="CF133" s="8"/>
      <c r="CG133" s="7" t="s">
        <v>83</v>
      </c>
      <c r="CH133" s="6" t="e">
        <f>#REF!</f>
        <v>#REF!</v>
      </c>
      <c r="CI133" s="6" t="e">
        <f>#REF!</f>
        <v>#REF!</v>
      </c>
      <c r="CJ133" s="6" t="e">
        <f>#REF!</f>
        <v>#REF!</v>
      </c>
      <c r="CK133" s="6" t="e">
        <f>$CG$18</f>
        <v>#REF!</v>
      </c>
      <c r="CL133" s="35" t="s">
        <v>263</v>
      </c>
      <c r="CM133" s="8"/>
      <c r="CN133" s="8"/>
      <c r="CO133" s="8"/>
      <c r="CP133" s="8"/>
      <c r="CQ133" s="8"/>
      <c r="CR133" s="8"/>
      <c r="CS133" s="8"/>
      <c r="CT133" s="12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6">
        <f t="shared" ref="DN133:DT133" si="65">DN134+DN135+DN136</f>
        <v>158</v>
      </c>
      <c r="DO133" s="6">
        <f t="shared" si="65"/>
        <v>295</v>
      </c>
      <c r="DP133" s="6">
        <f t="shared" si="65"/>
        <v>211</v>
      </c>
      <c r="DQ133" s="6">
        <f t="shared" si="65"/>
        <v>363</v>
      </c>
      <c r="DR133" s="6">
        <f t="shared" si="65"/>
        <v>711</v>
      </c>
      <c r="DS133" s="6">
        <f t="shared" si="65"/>
        <v>453</v>
      </c>
      <c r="DT133" s="6">
        <f t="shared" si="65"/>
        <v>711</v>
      </c>
      <c r="DU133" s="6">
        <f t="shared" si="50"/>
        <v>2902</v>
      </c>
      <c r="DV133" s="10" t="s">
        <v>198</v>
      </c>
      <c r="DW133" s="6"/>
      <c r="DX133" s="7" t="s">
        <v>199</v>
      </c>
      <c r="DY133" s="6">
        <f t="shared" si="51"/>
        <v>2902</v>
      </c>
      <c r="DZ133" s="6">
        <f t="shared" si="52"/>
        <v>711</v>
      </c>
      <c r="EA133" s="6">
        <f>DS133</f>
        <v>453</v>
      </c>
      <c r="EB133" s="6">
        <f t="shared" si="60"/>
        <v>711</v>
      </c>
      <c r="EC133" s="6">
        <f>DQ133</f>
        <v>363</v>
      </c>
      <c r="ED133" s="6">
        <f>DP133</f>
        <v>211</v>
      </c>
      <c r="EE133" s="41">
        <f t="shared" si="61"/>
        <v>295</v>
      </c>
      <c r="EF133" s="41">
        <f>DN133</f>
        <v>158</v>
      </c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</row>
    <row r="134" spans="2:200">
      <c r="B134" s="8"/>
      <c r="C134" s="8"/>
      <c r="D134" s="8"/>
      <c r="E134" s="8"/>
      <c r="F134" s="8"/>
      <c r="G134" s="80"/>
      <c r="H134" s="8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51">
        <f t="shared" ref="BJ134:BQ134" si="66">BJ121/BJ119*100</f>
        <v>50.625</v>
      </c>
      <c r="BK134" s="51">
        <f t="shared" si="66"/>
        <v>14.936847885777047</v>
      </c>
      <c r="BL134" s="51">
        <f t="shared" si="66"/>
        <v>20.135527589545017</v>
      </c>
      <c r="BM134" s="51">
        <f t="shared" si="66"/>
        <v>15.715181932245923</v>
      </c>
      <c r="BN134" s="51">
        <f t="shared" si="66"/>
        <v>22.709807886754298</v>
      </c>
      <c r="BO134" s="51">
        <f t="shared" si="66"/>
        <v>19.888734353268429</v>
      </c>
      <c r="BP134" s="51">
        <f t="shared" si="66"/>
        <v>23.613193403298354</v>
      </c>
      <c r="BQ134" s="51">
        <f t="shared" si="66"/>
        <v>20.540923714488247</v>
      </c>
      <c r="BR134" s="35" t="s">
        <v>148</v>
      </c>
      <c r="BS134" s="8"/>
      <c r="BT134" s="11" t="s">
        <v>139</v>
      </c>
      <c r="BU134" s="51">
        <f>BQ134</f>
        <v>20.540923714488247</v>
      </c>
      <c r="BV134" s="51">
        <f>BP134</f>
        <v>23.613193403298354</v>
      </c>
      <c r="BW134" s="51">
        <f>BO134</f>
        <v>19.888734353268429</v>
      </c>
      <c r="BX134" s="51">
        <f>BN134</f>
        <v>22.709807886754298</v>
      </c>
      <c r="BY134" s="51">
        <f>BM134</f>
        <v>15.715181932245923</v>
      </c>
      <c r="BZ134" s="51">
        <f>BL134</f>
        <v>20.135527589545017</v>
      </c>
      <c r="CA134" s="51">
        <f>BK134</f>
        <v>14.936847885777047</v>
      </c>
      <c r="CB134" s="51">
        <f>BJ134</f>
        <v>50.625</v>
      </c>
      <c r="CC134" s="51"/>
      <c r="CD134" s="51"/>
      <c r="CE134" s="37"/>
      <c r="CF134" s="8"/>
      <c r="CG134" s="10" t="e">
        <f>#REF!</f>
        <v>#REF!</v>
      </c>
      <c r="CH134" s="6" t="e">
        <f>#REF!</f>
        <v>#REF!</v>
      </c>
      <c r="CI134" s="6" t="e">
        <f>#REF!</f>
        <v>#REF!</v>
      </c>
      <c r="CJ134" s="6" t="e">
        <f>#REF!</f>
        <v>#REF!</v>
      </c>
      <c r="CK134" s="6" t="e">
        <f>$CG$19</f>
        <v>#REF!</v>
      </c>
      <c r="CL134" s="35" t="s">
        <v>281</v>
      </c>
      <c r="CM134" s="8"/>
      <c r="CN134" s="8"/>
      <c r="CO134" s="8"/>
      <c r="CP134" s="8"/>
      <c r="CQ134" s="8"/>
      <c r="CR134" s="8"/>
      <c r="CS134" s="8"/>
      <c r="CT134" s="35" t="s">
        <v>288</v>
      </c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6">
        <v>26</v>
      </c>
      <c r="DO134" s="6">
        <v>80</v>
      </c>
      <c r="DP134" s="6">
        <v>185</v>
      </c>
      <c r="DQ134" s="6">
        <v>116</v>
      </c>
      <c r="DR134" s="6">
        <v>215</v>
      </c>
      <c r="DS134" s="6">
        <v>219</v>
      </c>
      <c r="DT134" s="6">
        <v>188</v>
      </c>
      <c r="DU134" s="6">
        <f t="shared" si="50"/>
        <v>1029</v>
      </c>
      <c r="DV134" s="10" t="s">
        <v>200</v>
      </c>
      <c r="DW134" s="6"/>
      <c r="DX134" s="7" t="s">
        <v>201</v>
      </c>
      <c r="DY134" s="6">
        <f t="shared" si="51"/>
        <v>1029</v>
      </c>
      <c r="DZ134" s="6">
        <f t="shared" si="52"/>
        <v>188</v>
      </c>
      <c r="EA134" s="6">
        <f>DS134</f>
        <v>219</v>
      </c>
      <c r="EB134" s="6">
        <f t="shared" si="60"/>
        <v>215</v>
      </c>
      <c r="EC134" s="6">
        <f>DQ134</f>
        <v>116</v>
      </c>
      <c r="ED134" s="6">
        <f>DP134</f>
        <v>185</v>
      </c>
      <c r="EE134" s="41">
        <f t="shared" si="61"/>
        <v>80</v>
      </c>
      <c r="EF134" s="41">
        <f>DN134</f>
        <v>26</v>
      </c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</row>
    <row r="135" spans="2:200">
      <c r="B135" s="8"/>
      <c r="C135" s="8"/>
      <c r="D135" s="8"/>
      <c r="E135" s="8"/>
      <c r="F135" s="8"/>
      <c r="G135" s="80"/>
      <c r="H135" s="8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9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51">
        <f t="shared" ref="BJ135:BQ135" si="67">BJ122/BJ119*100</f>
        <v>49.375</v>
      </c>
      <c r="BK135" s="51">
        <f t="shared" si="67"/>
        <v>1.4277869302580999</v>
      </c>
      <c r="BL135" s="51">
        <f t="shared" si="67"/>
        <v>0.62923523717328178</v>
      </c>
      <c r="BM135" s="51">
        <f t="shared" si="67"/>
        <v>1.5997490589711418</v>
      </c>
      <c r="BN135" s="51">
        <f t="shared" si="67"/>
        <v>2.2446916076845298</v>
      </c>
      <c r="BO135" s="51">
        <f t="shared" si="67"/>
        <v>5.4705609643022717</v>
      </c>
      <c r="BP135" s="51">
        <f t="shared" si="67"/>
        <v>4.5227386306846578</v>
      </c>
      <c r="BQ135" s="51">
        <f t="shared" si="67"/>
        <v>3.157205954523147</v>
      </c>
      <c r="BR135" s="35" t="s">
        <v>157</v>
      </c>
      <c r="BS135" s="8"/>
      <c r="BT135" s="11" t="s">
        <v>76</v>
      </c>
      <c r="BU135" s="51">
        <f>BQ135</f>
        <v>3.157205954523147</v>
      </c>
      <c r="BV135" s="51">
        <f>BP135</f>
        <v>4.5227386306846578</v>
      </c>
      <c r="BW135" s="51">
        <f>BO135</f>
        <v>5.4705609643022717</v>
      </c>
      <c r="BX135" s="51">
        <f>BN135</f>
        <v>2.2446916076845298</v>
      </c>
      <c r="BY135" s="51">
        <f>BM135</f>
        <v>1.5997490589711418</v>
      </c>
      <c r="BZ135" s="51">
        <f>BL135</f>
        <v>0.62923523717328178</v>
      </c>
      <c r="CA135" s="51">
        <f>BK135</f>
        <v>1.4277869302580999</v>
      </c>
      <c r="CB135" s="51">
        <f>BJ135</f>
        <v>49.375</v>
      </c>
      <c r="CC135" s="51"/>
      <c r="CD135" s="51"/>
      <c r="CE135" s="37"/>
      <c r="CF135" s="8"/>
      <c r="CG135" s="10" t="e">
        <f>#REF!</f>
        <v>#REF!</v>
      </c>
      <c r="CH135" s="6" t="e">
        <f>#REF!</f>
        <v>#REF!</v>
      </c>
      <c r="CI135" s="6" t="e">
        <f>#REF!</f>
        <v>#REF!</v>
      </c>
      <c r="CJ135" s="6" t="e">
        <f>#REF!</f>
        <v>#REF!</v>
      </c>
      <c r="CK135" s="6" t="e">
        <f>$CG$22</f>
        <v>#REF!</v>
      </c>
      <c r="CL135" s="35" t="s">
        <v>282</v>
      </c>
      <c r="CM135" s="8"/>
      <c r="CN135" s="41">
        <f t="shared" ref="CN135:CS135" si="68">SUM(CN136:CN139)</f>
        <v>637</v>
      </c>
      <c r="CO135" s="41">
        <f t="shared" si="68"/>
        <v>519</v>
      </c>
      <c r="CP135" s="41">
        <f t="shared" si="68"/>
        <v>353</v>
      </c>
      <c r="CQ135" s="41">
        <f t="shared" si="68"/>
        <v>285</v>
      </c>
      <c r="CR135" s="41">
        <f t="shared" si="68"/>
        <v>304</v>
      </c>
      <c r="CS135" s="41">
        <f t="shared" si="68"/>
        <v>278</v>
      </c>
      <c r="CT135" s="35" t="s">
        <v>73</v>
      </c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6">
        <v>59</v>
      </c>
      <c r="DO135" s="6">
        <v>125</v>
      </c>
      <c r="DP135" s="7" t="s">
        <v>83</v>
      </c>
      <c r="DQ135" s="6">
        <v>90</v>
      </c>
      <c r="DR135" s="6">
        <v>197</v>
      </c>
      <c r="DS135" s="6">
        <v>167</v>
      </c>
      <c r="DT135" s="6">
        <v>244</v>
      </c>
      <c r="DU135" s="6">
        <f t="shared" si="50"/>
        <v>882</v>
      </c>
      <c r="DV135" s="10" t="s">
        <v>202</v>
      </c>
      <c r="DW135" s="6"/>
      <c r="DX135" s="7" t="s">
        <v>203</v>
      </c>
      <c r="DY135" s="6">
        <f t="shared" si="51"/>
        <v>882</v>
      </c>
      <c r="DZ135" s="6">
        <f t="shared" si="52"/>
        <v>244</v>
      </c>
      <c r="EA135" s="6">
        <f>DS135</f>
        <v>167</v>
      </c>
      <c r="EB135" s="6">
        <f t="shared" si="60"/>
        <v>197</v>
      </c>
      <c r="EC135" s="6">
        <f>DQ135</f>
        <v>90</v>
      </c>
      <c r="ED135" s="7" t="s">
        <v>83</v>
      </c>
      <c r="EE135" s="41">
        <f t="shared" si="61"/>
        <v>125</v>
      </c>
      <c r="EF135" s="41">
        <f>DN135</f>
        <v>59</v>
      </c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</row>
    <row r="136" spans="2:200">
      <c r="B136" s="8"/>
      <c r="C136" s="8"/>
      <c r="D136" s="8"/>
      <c r="E136" s="8"/>
      <c r="F136" s="8"/>
      <c r="G136" s="80"/>
      <c r="H136" s="8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9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52" t="s">
        <v>83</v>
      </c>
      <c r="BK136" s="51">
        <f t="shared" ref="BK136:BQ136" si="69">BK123/BK119*100</f>
        <v>1.6474464579901154</v>
      </c>
      <c r="BL136" s="51">
        <f t="shared" si="69"/>
        <v>6.5343659244917713</v>
      </c>
      <c r="BM136" s="51">
        <f t="shared" si="69"/>
        <v>7.5595984943538266</v>
      </c>
      <c r="BN136" s="51">
        <f t="shared" si="69"/>
        <v>4.1860465116279073</v>
      </c>
      <c r="BO136" s="51">
        <f t="shared" si="69"/>
        <v>2.364394993045897</v>
      </c>
      <c r="BP136" s="51">
        <f t="shared" si="69"/>
        <v>4.3728135932033982</v>
      </c>
      <c r="BQ136" s="51">
        <f t="shared" si="69"/>
        <v>4.5749495610447681</v>
      </c>
      <c r="BR136" s="35" t="s">
        <v>167</v>
      </c>
      <c r="BS136" s="8"/>
      <c r="BT136" s="7" t="s">
        <v>77</v>
      </c>
      <c r="BU136" s="51">
        <f>BQ136</f>
        <v>4.5749495610447681</v>
      </c>
      <c r="BV136" s="51">
        <f>BP136</f>
        <v>4.3728135932033982</v>
      </c>
      <c r="BW136" s="51">
        <f>BO136</f>
        <v>2.364394993045897</v>
      </c>
      <c r="BX136" s="51">
        <f>BN136</f>
        <v>4.1860465116279073</v>
      </c>
      <c r="BY136" s="51">
        <f>BM136</f>
        <v>7.5595984943538266</v>
      </c>
      <c r="BZ136" s="51">
        <f>BL136</f>
        <v>6.5343659244917713</v>
      </c>
      <c r="CA136" s="51">
        <f>BK136</f>
        <v>1.6474464579901154</v>
      </c>
      <c r="CB136" s="52" t="s">
        <v>83</v>
      </c>
      <c r="CC136" s="52"/>
      <c r="CD136" s="52"/>
      <c r="CE136" s="36"/>
      <c r="CF136" s="8"/>
      <c r="CG136" s="10" t="s">
        <v>83</v>
      </c>
      <c r="CH136" s="6" t="e">
        <f>#REF!</f>
        <v>#REF!</v>
      </c>
      <c r="CI136" s="6" t="e">
        <f>#REF!</f>
        <v>#REF!</v>
      </c>
      <c r="CJ136" s="6" t="e">
        <f>#REF!</f>
        <v>#REF!</v>
      </c>
      <c r="CK136" s="6" t="e">
        <f>$CG$26</f>
        <v>#REF!</v>
      </c>
      <c r="CL136" s="35" t="s">
        <v>283</v>
      </c>
      <c r="CM136" s="8"/>
      <c r="CN136" s="8">
        <f>87+116+158+155</f>
        <v>516</v>
      </c>
      <c r="CO136" s="41">
        <v>428</v>
      </c>
      <c r="CP136" s="41">
        <v>285</v>
      </c>
      <c r="CQ136" s="41">
        <v>194</v>
      </c>
      <c r="CR136" s="41">
        <v>206</v>
      </c>
      <c r="CS136" s="41">
        <v>197</v>
      </c>
      <c r="CT136" s="35" t="s">
        <v>300</v>
      </c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6">
        <v>73</v>
      </c>
      <c r="DO136" s="6">
        <v>90</v>
      </c>
      <c r="DP136" s="6">
        <v>26</v>
      </c>
      <c r="DQ136" s="6">
        <v>157</v>
      </c>
      <c r="DR136" s="6">
        <v>299</v>
      </c>
      <c r="DS136" s="6">
        <v>67</v>
      </c>
      <c r="DT136" s="6">
        <v>279</v>
      </c>
      <c r="DU136" s="6">
        <f t="shared" si="50"/>
        <v>991</v>
      </c>
      <c r="DV136" s="10" t="s">
        <v>204</v>
      </c>
      <c r="DW136" s="6"/>
      <c r="DX136" s="7" t="s">
        <v>205</v>
      </c>
      <c r="DY136" s="6">
        <f t="shared" si="51"/>
        <v>991</v>
      </c>
      <c r="DZ136" s="6">
        <f t="shared" si="52"/>
        <v>279</v>
      </c>
      <c r="EA136" s="6">
        <f>DS136</f>
        <v>67</v>
      </c>
      <c r="EB136" s="6">
        <f t="shared" si="60"/>
        <v>299</v>
      </c>
      <c r="EC136" s="6">
        <f>DQ136</f>
        <v>157</v>
      </c>
      <c r="ED136" s="6">
        <f>DP136</f>
        <v>26</v>
      </c>
      <c r="EE136" s="41">
        <f t="shared" si="61"/>
        <v>90</v>
      </c>
      <c r="EF136" s="41">
        <f>DN136</f>
        <v>73</v>
      </c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</row>
    <row r="137" spans="2:200">
      <c r="B137" s="8"/>
      <c r="C137" s="8"/>
      <c r="D137" s="8"/>
      <c r="E137" s="8"/>
      <c r="F137" s="8"/>
      <c r="G137" s="80"/>
      <c r="H137" s="8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9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9"/>
      <c r="CF137" s="8"/>
      <c r="CG137" s="10" t="e">
        <f>#REF!</f>
        <v>#REF!</v>
      </c>
      <c r="CH137" s="6" t="e">
        <f>#REF!</f>
        <v>#REF!</v>
      </c>
      <c r="CI137" s="6" t="e">
        <f>#REF!</f>
        <v>#REF!</v>
      </c>
      <c r="CJ137" s="6" t="e">
        <f>#REF!</f>
        <v>#REF!</v>
      </c>
      <c r="CK137" s="6" t="e">
        <f>$CG$27</f>
        <v>#REF!</v>
      </c>
      <c r="CL137" s="35" t="s">
        <v>274</v>
      </c>
      <c r="CM137" s="8"/>
      <c r="CN137" s="12" t="s">
        <v>83</v>
      </c>
      <c r="CO137" s="35" t="s">
        <v>83</v>
      </c>
      <c r="CP137" s="35" t="s">
        <v>83</v>
      </c>
      <c r="CQ137" s="35">
        <v>33</v>
      </c>
      <c r="CR137" s="35">
        <v>39</v>
      </c>
      <c r="CS137" s="35">
        <v>29</v>
      </c>
      <c r="CT137" s="35" t="s">
        <v>301</v>
      </c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7" t="s">
        <v>83</v>
      </c>
      <c r="DO137" s="7" t="s">
        <v>83</v>
      </c>
      <c r="DP137" s="7" t="s">
        <v>83</v>
      </c>
      <c r="DQ137" s="7" t="s">
        <v>83</v>
      </c>
      <c r="DR137" s="7" t="s">
        <v>83</v>
      </c>
      <c r="DS137" s="7" t="s">
        <v>83</v>
      </c>
      <c r="DT137" s="6">
        <v>313</v>
      </c>
      <c r="DU137" s="6">
        <f t="shared" si="50"/>
        <v>313</v>
      </c>
      <c r="DV137" s="10" t="s">
        <v>208</v>
      </c>
      <c r="DW137" s="6"/>
      <c r="DX137" s="7" t="s">
        <v>209</v>
      </c>
      <c r="DY137" s="6">
        <f t="shared" si="51"/>
        <v>313</v>
      </c>
      <c r="DZ137" s="6">
        <f t="shared" si="52"/>
        <v>313</v>
      </c>
      <c r="EA137" s="7" t="s">
        <v>83</v>
      </c>
      <c r="EB137" s="7" t="s">
        <v>83</v>
      </c>
      <c r="EC137" s="7" t="s">
        <v>83</v>
      </c>
      <c r="ED137" s="7" t="s">
        <v>83</v>
      </c>
      <c r="EE137" s="11" t="s">
        <v>83</v>
      </c>
      <c r="EF137" s="11" t="s">
        <v>83</v>
      </c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</row>
    <row r="138" spans="2:200">
      <c r="B138" s="8"/>
      <c r="C138" s="8"/>
      <c r="D138" s="8"/>
      <c r="E138" s="8"/>
      <c r="F138" s="8"/>
      <c r="G138" s="80"/>
      <c r="H138" s="8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9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11" t="s">
        <v>302</v>
      </c>
      <c r="BM138" s="8"/>
      <c r="BN138" s="8"/>
      <c r="BO138" s="8"/>
      <c r="BP138" s="8"/>
      <c r="BQ138" s="8"/>
      <c r="BR138" s="8"/>
      <c r="BS138" s="8"/>
      <c r="BT138" s="11" t="s">
        <v>303</v>
      </c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9"/>
      <c r="CF138" s="8"/>
      <c r="CG138" s="8"/>
      <c r="CH138" s="8"/>
      <c r="CI138" s="8"/>
      <c r="CJ138" s="8"/>
      <c r="CK138" s="8"/>
      <c r="CL138" s="8"/>
      <c r="CM138" s="8"/>
      <c r="CN138" s="12">
        <f>24+11</f>
        <v>35</v>
      </c>
      <c r="CO138" s="35">
        <v>23</v>
      </c>
      <c r="CP138" s="35" t="s">
        <v>83</v>
      </c>
      <c r="CQ138" s="35">
        <v>22</v>
      </c>
      <c r="CR138" s="35" t="s">
        <v>83</v>
      </c>
      <c r="CS138" s="35" t="s">
        <v>83</v>
      </c>
      <c r="CT138" s="35" t="s">
        <v>304</v>
      </c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7" t="s">
        <v>83</v>
      </c>
      <c r="DO138" s="6">
        <v>572</v>
      </c>
      <c r="DP138" s="7" t="s">
        <v>83</v>
      </c>
      <c r="DQ138" s="7" t="s">
        <v>83</v>
      </c>
      <c r="DR138" s="6">
        <v>329</v>
      </c>
      <c r="DS138" s="6">
        <v>1400</v>
      </c>
      <c r="DT138" s="7" t="s">
        <v>83</v>
      </c>
      <c r="DU138" s="6">
        <f t="shared" si="50"/>
        <v>2301</v>
      </c>
      <c r="DV138" s="10" t="s">
        <v>213</v>
      </c>
      <c r="DW138" s="6"/>
      <c r="DX138" s="7" t="s">
        <v>214</v>
      </c>
      <c r="DY138" s="6">
        <f t="shared" si="51"/>
        <v>2301</v>
      </c>
      <c r="DZ138" s="7" t="s">
        <v>83</v>
      </c>
      <c r="EA138" s="6">
        <f>DS138</f>
        <v>1400</v>
      </c>
      <c r="EB138" s="6">
        <f>DR138</f>
        <v>329</v>
      </c>
      <c r="EC138" s="7" t="s">
        <v>83</v>
      </c>
      <c r="ED138" s="7" t="s">
        <v>83</v>
      </c>
      <c r="EE138" s="41">
        <f>DO138</f>
        <v>572</v>
      </c>
      <c r="EF138" s="11" t="s">
        <v>83</v>
      </c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</row>
    <row r="139" spans="2:200">
      <c r="B139" s="8"/>
      <c r="C139" s="8"/>
      <c r="D139" s="8"/>
      <c r="E139" s="8"/>
      <c r="F139" s="8"/>
      <c r="G139" s="80"/>
      <c r="H139" s="8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9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11" t="s">
        <v>212</v>
      </c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9"/>
      <c r="CF139" s="8"/>
      <c r="CG139" s="51" t="e">
        <f>CG130/CG$130*100</f>
        <v>#REF!</v>
      </c>
      <c r="CH139" s="51" t="e">
        <f>CG130/CG$130*100</f>
        <v>#REF!</v>
      </c>
      <c r="CI139" s="51" t="e">
        <f t="shared" ref="CI139:CK146" si="70">CI130/CI$130*100</f>
        <v>#REF!</v>
      </c>
      <c r="CJ139" s="51" t="e">
        <f t="shared" si="70"/>
        <v>#REF!</v>
      </c>
      <c r="CK139" s="51" t="e">
        <f t="shared" si="70"/>
        <v>#REF!</v>
      </c>
      <c r="CL139" s="11" t="s">
        <v>73</v>
      </c>
      <c r="CM139" s="8"/>
      <c r="CN139" s="8">
        <v>86</v>
      </c>
      <c r="CO139" s="41">
        <v>68</v>
      </c>
      <c r="CP139" s="41">
        <v>68</v>
      </c>
      <c r="CQ139" s="41">
        <v>36</v>
      </c>
      <c r="CR139" s="41">
        <v>59</v>
      </c>
      <c r="CS139" s="41">
        <v>52</v>
      </c>
      <c r="CT139" s="35" t="s">
        <v>305</v>
      </c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12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</row>
    <row r="140" spans="2:200">
      <c r="B140" s="8"/>
      <c r="C140" s="8"/>
      <c r="D140" s="8"/>
      <c r="E140" s="8"/>
      <c r="F140" s="8"/>
      <c r="G140" s="80"/>
      <c r="H140" s="8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9"/>
      <c r="CF140" s="8"/>
      <c r="CG140" s="51" t="e">
        <f>CG131/CG$130*100</f>
        <v>#REF!</v>
      </c>
      <c r="CH140" s="51" t="e">
        <f t="shared" ref="CH140:CH146" si="71">CH131/CH$130*100</f>
        <v>#REF!</v>
      </c>
      <c r="CI140" s="51" t="e">
        <f t="shared" si="70"/>
        <v>#REF!</v>
      </c>
      <c r="CJ140" s="51" t="e">
        <f t="shared" si="70"/>
        <v>#REF!</v>
      </c>
      <c r="CK140" s="51" t="e">
        <f t="shared" si="70"/>
        <v>#REF!</v>
      </c>
      <c r="CL140" s="35" t="s">
        <v>260</v>
      </c>
      <c r="CM140" s="8"/>
      <c r="CN140" s="8"/>
      <c r="CO140" s="8"/>
      <c r="CP140" s="8"/>
      <c r="CQ140" s="8"/>
      <c r="CR140" s="8"/>
      <c r="CS140" s="8"/>
      <c r="CT140" s="12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12"/>
      <c r="DS140" s="8"/>
      <c r="DT140" s="8"/>
      <c r="DU140" s="8"/>
      <c r="DV140" s="12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</row>
    <row r="141" spans="2:200">
      <c r="B141" s="8"/>
      <c r="C141" s="8"/>
      <c r="D141" s="8"/>
      <c r="E141" s="8"/>
      <c r="F141" s="8"/>
      <c r="G141" s="80"/>
      <c r="H141" s="8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9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9"/>
      <c r="CF141" s="8"/>
      <c r="CG141" s="51" t="e">
        <f>CG132/CG$130*100</f>
        <v>#REF!</v>
      </c>
      <c r="CH141" s="51" t="e">
        <f t="shared" si="71"/>
        <v>#REF!</v>
      </c>
      <c r="CI141" s="51" t="e">
        <f t="shared" si="70"/>
        <v>#REF!</v>
      </c>
      <c r="CJ141" s="51" t="e">
        <f t="shared" si="70"/>
        <v>#REF!</v>
      </c>
      <c r="CK141" s="51" t="e">
        <f t="shared" si="70"/>
        <v>#REF!</v>
      </c>
      <c r="CL141" s="35" t="s">
        <v>280</v>
      </c>
      <c r="CM141" s="8"/>
      <c r="CN141" s="41">
        <f>22+4</f>
        <v>26</v>
      </c>
      <c r="CO141" s="41">
        <v>19</v>
      </c>
      <c r="CP141" s="41">
        <v>10</v>
      </c>
      <c r="CQ141" s="41">
        <v>3</v>
      </c>
      <c r="CR141" s="41">
        <v>10</v>
      </c>
      <c r="CS141" s="41">
        <v>10</v>
      </c>
      <c r="CT141" s="35" t="s">
        <v>290</v>
      </c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12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</row>
    <row r="142" spans="2:200">
      <c r="B142" s="8"/>
      <c r="C142" s="8"/>
      <c r="D142" s="8"/>
      <c r="E142" s="8"/>
      <c r="F142" s="8"/>
      <c r="G142" s="80"/>
      <c r="H142" s="8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9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9"/>
      <c r="CF142" s="8"/>
      <c r="CG142" s="52" t="s">
        <v>83</v>
      </c>
      <c r="CH142" s="51" t="e">
        <f t="shared" si="71"/>
        <v>#REF!</v>
      </c>
      <c r="CI142" s="51" t="e">
        <f t="shared" si="70"/>
        <v>#REF!</v>
      </c>
      <c r="CJ142" s="51" t="e">
        <f t="shared" si="70"/>
        <v>#REF!</v>
      </c>
      <c r="CK142" s="51" t="e">
        <f t="shared" si="70"/>
        <v>#REF!</v>
      </c>
      <c r="CL142" s="35" t="s">
        <v>263</v>
      </c>
      <c r="CM142" s="8"/>
      <c r="CN142" s="8"/>
      <c r="CO142" s="8"/>
      <c r="CP142" s="8"/>
      <c r="CQ142" s="8"/>
      <c r="CR142" s="8"/>
      <c r="CS142" s="8"/>
      <c r="CT142" s="12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</row>
    <row r="143" spans="2:200">
      <c r="B143" s="8"/>
      <c r="C143" s="8"/>
      <c r="D143" s="8"/>
      <c r="E143" s="8"/>
      <c r="F143" s="8"/>
      <c r="G143" s="80"/>
      <c r="H143" s="8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9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9"/>
      <c r="CF143" s="8"/>
      <c r="CG143" s="52" t="s">
        <v>83</v>
      </c>
      <c r="CH143" s="51" t="e">
        <f t="shared" si="71"/>
        <v>#REF!</v>
      </c>
      <c r="CI143" s="51" t="e">
        <f t="shared" si="70"/>
        <v>#REF!</v>
      </c>
      <c r="CJ143" s="51" t="e">
        <f t="shared" si="70"/>
        <v>#REF!</v>
      </c>
      <c r="CK143" s="51" t="e">
        <f t="shared" si="70"/>
        <v>#REF!</v>
      </c>
      <c r="CL143" s="35" t="s">
        <v>281</v>
      </c>
      <c r="CM143" s="8"/>
      <c r="CN143" s="8">
        <v>22</v>
      </c>
      <c r="CO143" s="41">
        <v>3</v>
      </c>
      <c r="CP143" s="41">
        <v>18</v>
      </c>
      <c r="CQ143" s="41">
        <v>11</v>
      </c>
      <c r="CR143" s="41">
        <v>16</v>
      </c>
      <c r="CS143" s="41">
        <v>16</v>
      </c>
      <c r="CT143" s="35" t="s">
        <v>306</v>
      </c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</row>
    <row r="144" spans="2:200">
      <c r="B144" s="8"/>
      <c r="C144" s="8"/>
      <c r="D144" s="8"/>
      <c r="E144" s="8"/>
      <c r="F144" s="8"/>
      <c r="G144" s="80"/>
      <c r="H144" s="8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9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9"/>
      <c r="CF144" s="8"/>
      <c r="CG144" s="51" t="e">
        <f>CG135/CG$130*100</f>
        <v>#REF!</v>
      </c>
      <c r="CH144" s="51" t="e">
        <f t="shared" si="71"/>
        <v>#REF!</v>
      </c>
      <c r="CI144" s="51" t="e">
        <f t="shared" si="70"/>
        <v>#REF!</v>
      </c>
      <c r="CJ144" s="51" t="e">
        <f t="shared" si="70"/>
        <v>#REF!</v>
      </c>
      <c r="CK144" s="51" t="e">
        <f t="shared" si="70"/>
        <v>#REF!</v>
      </c>
      <c r="CL144" s="35" t="s">
        <v>282</v>
      </c>
      <c r="CM144" s="8"/>
      <c r="CN144" s="8"/>
      <c r="CO144" s="8"/>
      <c r="CP144" s="8"/>
      <c r="CQ144" s="8"/>
      <c r="CR144" s="8"/>
      <c r="CS144" s="8"/>
      <c r="CT144" s="12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</row>
    <row r="145" spans="2:200">
      <c r="B145" s="8"/>
      <c r="C145" s="8"/>
      <c r="D145" s="8"/>
      <c r="E145" s="8"/>
      <c r="F145" s="8"/>
      <c r="G145" s="80"/>
      <c r="H145" s="8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9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9"/>
      <c r="CF145" s="8"/>
      <c r="CG145" s="52" t="s">
        <v>83</v>
      </c>
      <c r="CH145" s="51" t="e">
        <f t="shared" si="71"/>
        <v>#REF!</v>
      </c>
      <c r="CI145" s="51" t="e">
        <f t="shared" si="70"/>
        <v>#REF!</v>
      </c>
      <c r="CJ145" s="51" t="e">
        <f t="shared" si="70"/>
        <v>#REF!</v>
      </c>
      <c r="CK145" s="51" t="e">
        <f t="shared" si="70"/>
        <v>#REF!</v>
      </c>
      <c r="CL145" s="35" t="s">
        <v>283</v>
      </c>
      <c r="CM145" s="8"/>
      <c r="CN145" s="8"/>
      <c r="CO145" s="8"/>
      <c r="CP145" s="8"/>
      <c r="CQ145" s="85" t="s">
        <v>307</v>
      </c>
      <c r="CR145" s="8"/>
      <c r="CS145" s="8"/>
      <c r="CT145" s="12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</row>
    <row r="146" spans="2:200">
      <c r="B146" s="8"/>
      <c r="C146" s="8"/>
      <c r="D146" s="8"/>
      <c r="E146" s="8"/>
      <c r="F146" s="8"/>
      <c r="G146" s="80"/>
      <c r="H146" s="8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9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9"/>
      <c r="CF146" s="8"/>
      <c r="CG146" s="52" t="s">
        <v>83</v>
      </c>
      <c r="CH146" s="51" t="e">
        <f t="shared" si="71"/>
        <v>#REF!</v>
      </c>
      <c r="CI146" s="51" t="e">
        <f t="shared" si="70"/>
        <v>#REF!</v>
      </c>
      <c r="CJ146" s="51" t="e">
        <f t="shared" si="70"/>
        <v>#REF!</v>
      </c>
      <c r="CK146" s="51" t="e">
        <f t="shared" si="70"/>
        <v>#REF!</v>
      </c>
      <c r="CL146" s="35" t="s">
        <v>274</v>
      </c>
      <c r="CM146" s="8"/>
      <c r="CN146" s="41">
        <f t="shared" ref="CN146:CS146" si="72">CN148+CN149</f>
        <v>591</v>
      </c>
      <c r="CO146" s="41">
        <f t="shared" si="72"/>
        <v>479</v>
      </c>
      <c r="CP146" s="41">
        <f t="shared" si="72"/>
        <v>465</v>
      </c>
      <c r="CQ146" s="41">
        <f t="shared" si="72"/>
        <v>468</v>
      </c>
      <c r="CR146" s="41">
        <f t="shared" si="72"/>
        <v>558</v>
      </c>
      <c r="CS146" s="41">
        <f t="shared" si="72"/>
        <v>572</v>
      </c>
      <c r="CT146" s="35" t="s">
        <v>112</v>
      </c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</row>
    <row r="147" spans="2:200">
      <c r="B147" s="8"/>
      <c r="C147" s="8"/>
      <c r="D147" s="8"/>
      <c r="E147" s="8"/>
      <c r="F147" s="8"/>
      <c r="G147" s="80"/>
      <c r="H147" s="8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9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9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</row>
    <row r="148" spans="2:200">
      <c r="B148" s="8"/>
      <c r="C148" s="8"/>
      <c r="D148" s="8"/>
      <c r="E148" s="8"/>
      <c r="F148" s="8"/>
      <c r="G148" s="80"/>
      <c r="H148" s="8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9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9"/>
      <c r="CF148" s="8"/>
      <c r="CG148" s="8"/>
      <c r="CH148" s="8"/>
      <c r="CI148" s="8"/>
      <c r="CJ148" s="8"/>
      <c r="CK148" s="8"/>
      <c r="CL148" s="8"/>
      <c r="CM148" s="8"/>
      <c r="CN148" s="8">
        <f>197+109+162</f>
        <v>468</v>
      </c>
      <c r="CO148" s="41">
        <v>399</v>
      </c>
      <c r="CP148" s="41">
        <v>404</v>
      </c>
      <c r="CQ148" s="41">
        <v>416</v>
      </c>
      <c r="CR148" s="41">
        <v>466</v>
      </c>
      <c r="CS148" s="41">
        <v>468</v>
      </c>
      <c r="CT148" s="35" t="s">
        <v>111</v>
      </c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</row>
    <row r="149" spans="2:200">
      <c r="B149" s="8"/>
      <c r="C149" s="8"/>
      <c r="D149" s="8"/>
      <c r="E149" s="8"/>
      <c r="F149" s="8"/>
      <c r="G149" s="80"/>
      <c r="H149" s="8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9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9"/>
      <c r="CF149" s="8"/>
      <c r="CG149" s="8"/>
      <c r="CH149" s="8"/>
      <c r="CI149" s="8"/>
      <c r="CJ149" s="8"/>
      <c r="CK149" s="8"/>
      <c r="CL149" s="8"/>
      <c r="CM149" s="8"/>
      <c r="CN149" s="8">
        <f>33+20+70</f>
        <v>123</v>
      </c>
      <c r="CO149" s="41">
        <f>24+56</f>
        <v>80</v>
      </c>
      <c r="CP149" s="41">
        <f>18+43</f>
        <v>61</v>
      </c>
      <c r="CQ149" s="41">
        <f>26+26</f>
        <v>52</v>
      </c>
      <c r="CR149" s="41">
        <f>45+47</f>
        <v>92</v>
      </c>
      <c r="CS149" s="41">
        <f>45+59</f>
        <v>104</v>
      </c>
      <c r="CT149" s="35" t="s">
        <v>308</v>
      </c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</row>
    <row r="150" spans="2:200">
      <c r="B150" s="8"/>
      <c r="C150" s="8"/>
      <c r="D150" s="8"/>
      <c r="E150" s="8"/>
      <c r="F150" s="8"/>
      <c r="G150" s="80"/>
      <c r="H150" s="8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9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12"/>
      <c r="BK150" s="8"/>
      <c r="BL150" s="8"/>
      <c r="BM150" s="8"/>
      <c r="BN150" s="11" t="s">
        <v>13</v>
      </c>
      <c r="BO150" s="8"/>
      <c r="BP150" s="8"/>
      <c r="BQ150" s="8"/>
      <c r="BR150" s="8"/>
      <c r="BS150" s="8"/>
      <c r="BT150" s="11" t="s">
        <v>4</v>
      </c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9"/>
      <c r="CF150" s="8"/>
      <c r="CG150" s="8"/>
      <c r="CH150" s="11" t="s">
        <v>65</v>
      </c>
      <c r="CI150" s="11" t="s">
        <v>38</v>
      </c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12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</row>
    <row r="151" spans="2:200">
      <c r="B151" s="8"/>
      <c r="C151" s="8"/>
      <c r="D151" s="8"/>
      <c r="E151" s="8"/>
      <c r="F151" s="8"/>
      <c r="G151" s="80"/>
      <c r="H151" s="8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9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12"/>
      <c r="BK151" s="8"/>
      <c r="BL151" s="11" t="s">
        <v>237</v>
      </c>
      <c r="BM151" s="8"/>
      <c r="BN151" s="8"/>
      <c r="BO151" s="8"/>
      <c r="BP151" s="8"/>
      <c r="BQ151" s="8"/>
      <c r="BR151" s="8"/>
      <c r="BS151" s="8"/>
      <c r="BT151" s="11" t="s">
        <v>14</v>
      </c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9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12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</row>
    <row r="152" spans="2:200">
      <c r="B152" s="8"/>
      <c r="C152" s="8"/>
      <c r="D152" s="8"/>
      <c r="E152" s="8"/>
      <c r="F152" s="8"/>
      <c r="G152" s="80"/>
      <c r="H152" s="8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9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12"/>
      <c r="BK152" s="8"/>
      <c r="BL152" s="8"/>
      <c r="BM152" s="8"/>
      <c r="BN152" s="11" t="s">
        <v>38</v>
      </c>
      <c r="BO152" s="8"/>
      <c r="BP152" s="8"/>
      <c r="BQ152" s="8"/>
      <c r="BR152" s="8"/>
      <c r="BS152" s="8"/>
      <c r="BT152" s="11" t="s">
        <v>25</v>
      </c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9"/>
      <c r="CF152" s="8"/>
      <c r="CG152" s="8"/>
      <c r="CH152" s="11" t="s">
        <v>28</v>
      </c>
      <c r="CI152" s="11" t="s">
        <v>28</v>
      </c>
      <c r="CJ152" s="11" t="s">
        <v>28</v>
      </c>
      <c r="CK152" s="8"/>
      <c r="CL152" s="8"/>
      <c r="CM152" s="8"/>
      <c r="CN152" s="8"/>
      <c r="CO152" s="8"/>
      <c r="CP152" s="8"/>
      <c r="CQ152" s="8"/>
      <c r="CR152" s="8"/>
      <c r="CS152" s="8"/>
      <c r="CT152" s="12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</row>
    <row r="153" spans="2:200">
      <c r="B153" s="8"/>
      <c r="C153" s="8"/>
      <c r="D153" s="8"/>
      <c r="E153" s="8"/>
      <c r="F153" s="8"/>
      <c r="G153" s="80"/>
      <c r="H153" s="8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9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12"/>
      <c r="BK153" s="8"/>
      <c r="BL153" s="8"/>
      <c r="BM153" s="11" t="s">
        <v>249</v>
      </c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11" t="s">
        <v>65</v>
      </c>
      <c r="BZ153" s="8"/>
      <c r="CA153" s="8"/>
      <c r="CB153" s="8"/>
      <c r="CC153" s="8"/>
      <c r="CD153" s="8"/>
      <c r="CE153" s="9"/>
      <c r="CF153" s="8"/>
      <c r="CG153" s="11" t="s">
        <v>246</v>
      </c>
      <c r="CH153" s="11" t="s">
        <v>70</v>
      </c>
      <c r="CI153" s="11" t="s">
        <v>247</v>
      </c>
      <c r="CJ153" s="11" t="s">
        <v>72</v>
      </c>
      <c r="CK153" s="11" t="s">
        <v>73</v>
      </c>
      <c r="CL153" s="8"/>
      <c r="CM153" s="8"/>
      <c r="CN153" s="8"/>
      <c r="CO153" s="8"/>
      <c r="CP153" s="8"/>
      <c r="CQ153" s="8"/>
      <c r="CR153" s="8"/>
      <c r="CS153" s="8"/>
      <c r="CT153" s="12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</row>
    <row r="154" spans="2:200">
      <c r="B154" s="8"/>
      <c r="C154" s="8"/>
      <c r="D154" s="8"/>
      <c r="E154" s="8"/>
      <c r="F154" s="8"/>
      <c r="G154" s="80"/>
      <c r="H154" s="8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9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12"/>
      <c r="BK154" s="35" t="s">
        <v>79</v>
      </c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11" t="s">
        <v>250</v>
      </c>
      <c r="BY154" s="8"/>
      <c r="BZ154" s="8"/>
      <c r="CA154" s="8"/>
      <c r="CB154" s="8"/>
      <c r="CC154" s="8"/>
      <c r="CD154" s="8"/>
      <c r="CE154" s="9"/>
      <c r="CF154" s="8"/>
      <c r="CG154" s="6" t="e">
        <f>#REF!</f>
        <v>#REF!</v>
      </c>
      <c r="CH154" s="6" t="e">
        <f>#REF!</f>
        <v>#REF!</v>
      </c>
      <c r="CI154" s="6" t="e">
        <f>#REF!</f>
        <v>#REF!</v>
      </c>
      <c r="CJ154" s="6" t="e">
        <f>#REF!</f>
        <v>#REF!</v>
      </c>
      <c r="CK154" s="6" t="e">
        <f>$CF$8</f>
        <v>#REF!</v>
      </c>
      <c r="CL154" s="11" t="s">
        <v>73</v>
      </c>
      <c r="CM154" s="8"/>
      <c r="CN154" s="8"/>
      <c r="CO154" s="8"/>
      <c r="CP154" s="8"/>
      <c r="CQ154" s="8"/>
      <c r="CR154" s="8"/>
      <c r="CS154" s="8"/>
      <c r="CT154" s="12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</row>
    <row r="155" spans="2:200">
      <c r="B155" s="8"/>
      <c r="C155" s="8"/>
      <c r="D155" s="8"/>
      <c r="E155" s="8"/>
      <c r="F155" s="8"/>
      <c r="G155" s="80"/>
      <c r="H155" s="8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35" t="s">
        <v>238</v>
      </c>
      <c r="BK155" s="35" t="s">
        <v>239</v>
      </c>
      <c r="BL155" s="11" t="s">
        <v>79</v>
      </c>
      <c r="BM155" s="11" t="s">
        <v>240</v>
      </c>
      <c r="BN155" s="11" t="s">
        <v>240</v>
      </c>
      <c r="BO155" s="8"/>
      <c r="BP155" s="11" t="s">
        <v>241</v>
      </c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11" t="s">
        <v>80</v>
      </c>
      <c r="CB155" s="11" t="s">
        <v>81</v>
      </c>
      <c r="CC155" s="11"/>
      <c r="CD155" s="11"/>
      <c r="CE155" s="36"/>
      <c r="CF155" s="8"/>
      <c r="CG155" s="6" t="e">
        <f>#REF!</f>
        <v>#REF!</v>
      </c>
      <c r="CH155" s="6" t="e">
        <f>#REF!</f>
        <v>#REF!</v>
      </c>
      <c r="CI155" s="6" t="e">
        <f>#REF!</f>
        <v>#REF!</v>
      </c>
      <c r="CJ155" s="6" t="e">
        <f>#REF!</f>
        <v>#REF!</v>
      </c>
      <c r="CK155" s="6" t="e">
        <f>$CF$9</f>
        <v>#REF!</v>
      </c>
      <c r="CL155" s="35" t="s">
        <v>260</v>
      </c>
      <c r="CM155" s="8"/>
      <c r="CN155" s="8"/>
      <c r="CO155" s="8"/>
      <c r="CP155" s="8"/>
      <c r="CQ155" s="8"/>
      <c r="CR155" s="8"/>
      <c r="CS155" s="8"/>
      <c r="CT155" s="12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</row>
    <row r="156" spans="2:200">
      <c r="B156" s="8"/>
      <c r="C156" s="8"/>
      <c r="D156" s="8"/>
      <c r="E156" s="8"/>
      <c r="F156" s="8"/>
      <c r="G156" s="80"/>
      <c r="H156" s="8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35" t="s">
        <v>86</v>
      </c>
      <c r="BK156" s="35" t="s">
        <v>87</v>
      </c>
      <c r="BL156" s="11" t="s">
        <v>88</v>
      </c>
      <c r="BM156" s="11" t="s">
        <v>89</v>
      </c>
      <c r="BN156" s="11" t="s">
        <v>90</v>
      </c>
      <c r="BO156" s="11" t="s">
        <v>91</v>
      </c>
      <c r="BP156" s="11" t="s">
        <v>92</v>
      </c>
      <c r="BQ156" s="11" t="s">
        <v>73</v>
      </c>
      <c r="BR156" s="11" t="s">
        <v>28</v>
      </c>
      <c r="BS156" s="8"/>
      <c r="BT156" s="8"/>
      <c r="BU156" s="8"/>
      <c r="BV156" s="11" t="s">
        <v>242</v>
      </c>
      <c r="BW156" s="8"/>
      <c r="BX156" s="11" t="s">
        <v>243</v>
      </c>
      <c r="BY156" s="11" t="s">
        <v>104</v>
      </c>
      <c r="BZ156" s="11" t="s">
        <v>105</v>
      </c>
      <c r="CA156" s="11" t="s">
        <v>93</v>
      </c>
      <c r="CB156" s="11" t="s">
        <v>107</v>
      </c>
      <c r="CC156" s="11"/>
      <c r="CD156" s="11"/>
      <c r="CE156" s="36"/>
      <c r="CF156" s="8"/>
      <c r="CG156" s="6" t="e">
        <f>#REF!</f>
        <v>#REF!</v>
      </c>
      <c r="CH156" s="6" t="e">
        <f>#REF!</f>
        <v>#REF!</v>
      </c>
      <c r="CI156" s="6" t="e">
        <f>#REF!</f>
        <v>#REF!</v>
      </c>
      <c r="CJ156" s="6" t="e">
        <f>#REF!</f>
        <v>#REF!</v>
      </c>
      <c r="CK156" s="6" t="e">
        <f>$CF$15</f>
        <v>#REF!</v>
      </c>
      <c r="CL156" s="35" t="s">
        <v>280</v>
      </c>
      <c r="CM156" s="8"/>
      <c r="CN156" s="8"/>
      <c r="CO156" s="8"/>
      <c r="CP156" s="8"/>
      <c r="CQ156" s="8"/>
      <c r="CR156" s="8"/>
      <c r="CS156" s="8"/>
      <c r="CT156" s="12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</row>
    <row r="157" spans="2:200">
      <c r="B157" s="8"/>
      <c r="C157" s="8"/>
      <c r="D157" s="8"/>
      <c r="E157" s="8"/>
      <c r="F157" s="8"/>
      <c r="G157" s="80"/>
      <c r="H157" s="8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12"/>
      <c r="BK157" s="8"/>
      <c r="BL157" s="8"/>
      <c r="BM157" s="8"/>
      <c r="BN157" s="8"/>
      <c r="BO157" s="8"/>
      <c r="BP157" s="8"/>
      <c r="BQ157" s="8"/>
      <c r="BR157" s="8"/>
      <c r="BS157" s="8"/>
      <c r="BT157" s="11" t="s">
        <v>244</v>
      </c>
      <c r="BU157" s="11" t="s">
        <v>74</v>
      </c>
      <c r="BV157" s="11" t="s">
        <v>93</v>
      </c>
      <c r="BW157" s="11" t="s">
        <v>94</v>
      </c>
      <c r="BX157" s="11" t="s">
        <v>95</v>
      </c>
      <c r="BY157" s="11" t="s">
        <v>93</v>
      </c>
      <c r="BZ157" s="11" t="s">
        <v>93</v>
      </c>
      <c r="CA157" s="11" t="s">
        <v>96</v>
      </c>
      <c r="CB157" s="11" t="s">
        <v>97</v>
      </c>
      <c r="CC157" s="11"/>
      <c r="CD157" s="11"/>
      <c r="CE157" s="36"/>
      <c r="CF157" s="8"/>
      <c r="CG157" s="10" t="s">
        <v>83</v>
      </c>
      <c r="CH157" s="6" t="e">
        <f>#REF!</f>
        <v>#REF!</v>
      </c>
      <c r="CI157" s="6" t="e">
        <f>#REF!</f>
        <v>#REF!</v>
      </c>
      <c r="CJ157" s="6" t="e">
        <f>#REF!</f>
        <v>#REF!</v>
      </c>
      <c r="CK157" s="6" t="e">
        <f>$CF$18</f>
        <v>#REF!</v>
      </c>
      <c r="CL157" s="35" t="s">
        <v>263</v>
      </c>
      <c r="CM157" s="8"/>
      <c r="CN157" s="8"/>
      <c r="CO157" s="8"/>
      <c r="CP157" s="8"/>
      <c r="CQ157" s="8"/>
      <c r="CR157" s="8"/>
      <c r="CS157" s="8"/>
      <c r="CT157" s="12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</row>
    <row r="158" spans="2:200">
      <c r="B158" s="8"/>
      <c r="C158" s="8"/>
      <c r="D158" s="8"/>
      <c r="E158" s="8"/>
      <c r="F158" s="8"/>
      <c r="G158" s="80"/>
      <c r="H158" s="8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12"/>
      <c r="BK158" s="8"/>
      <c r="BL158" s="8"/>
      <c r="BM158" s="8"/>
      <c r="BN158" s="11" t="s">
        <v>115</v>
      </c>
      <c r="BO158" s="8"/>
      <c r="BP158" s="8"/>
      <c r="BQ158" s="8"/>
      <c r="BR158" s="8"/>
      <c r="BS158" s="8"/>
      <c r="BT158" s="8"/>
      <c r="BU158" s="8"/>
      <c r="BV158" s="8"/>
      <c r="BW158" s="8"/>
      <c r="BX158" s="11" t="s">
        <v>252</v>
      </c>
      <c r="BY158" s="8"/>
      <c r="BZ158" s="8"/>
      <c r="CA158" s="8"/>
      <c r="CB158" s="8"/>
      <c r="CC158" s="8"/>
      <c r="CD158" s="8"/>
      <c r="CE158" s="9"/>
      <c r="CF158" s="8"/>
      <c r="CG158" s="10" t="e">
        <f>#REF!</f>
        <v>#REF!</v>
      </c>
      <c r="CH158" s="6" t="e">
        <f>#REF!</f>
        <v>#REF!</v>
      </c>
      <c r="CI158" s="6" t="e">
        <f>#REF!</f>
        <v>#REF!</v>
      </c>
      <c r="CJ158" s="6" t="e">
        <f>#REF!</f>
        <v>#REF!</v>
      </c>
      <c r="CK158" s="6" t="e">
        <f>$CF$19</f>
        <v>#REF!</v>
      </c>
      <c r="CL158" s="35" t="s">
        <v>281</v>
      </c>
      <c r="CM158" s="8"/>
      <c r="CN158" s="8"/>
      <c r="CO158" s="8"/>
      <c r="CP158" s="8"/>
      <c r="CQ158" s="8"/>
      <c r="CR158" s="8"/>
      <c r="CS158" s="8"/>
      <c r="CT158" s="12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</row>
    <row r="159" spans="2:200">
      <c r="B159" s="8"/>
      <c r="C159" s="8"/>
      <c r="D159" s="8"/>
      <c r="E159" s="8"/>
      <c r="F159" s="8"/>
      <c r="G159" s="80"/>
      <c r="H159" s="8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9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10">
        <f>SUM(BJ160:BJ162)</f>
        <v>169</v>
      </c>
      <c r="BK159" s="6">
        <f t="shared" ref="BK159:BQ159" si="73">SUM(BK160:BK163)</f>
        <v>2185</v>
      </c>
      <c r="BL159" s="6">
        <f t="shared" si="73"/>
        <v>2960</v>
      </c>
      <c r="BM159" s="6">
        <f t="shared" si="73"/>
        <v>3462</v>
      </c>
      <c r="BN159" s="6">
        <f t="shared" si="73"/>
        <v>5498</v>
      </c>
      <c r="BO159" s="6">
        <f t="shared" si="73"/>
        <v>2172</v>
      </c>
      <c r="BP159" s="6">
        <f t="shared" si="73"/>
        <v>4558</v>
      </c>
      <c r="BQ159" s="6">
        <f t="shared" si="73"/>
        <v>21004</v>
      </c>
      <c r="BR159" s="10" t="s">
        <v>73</v>
      </c>
      <c r="BS159" s="6"/>
      <c r="BT159" s="7" t="s">
        <v>74</v>
      </c>
      <c r="BU159" s="6">
        <f>BQ159</f>
        <v>21004</v>
      </c>
      <c r="BV159" s="6">
        <f>BP159</f>
        <v>4558</v>
      </c>
      <c r="BW159" s="6">
        <f>BO159</f>
        <v>2172</v>
      </c>
      <c r="BX159" s="6">
        <f>BN159</f>
        <v>5498</v>
      </c>
      <c r="BY159" s="6">
        <f>BM159</f>
        <v>3462</v>
      </c>
      <c r="BZ159" s="6">
        <f>BL159</f>
        <v>2960</v>
      </c>
      <c r="CA159" s="6">
        <f>BK159</f>
        <v>2185</v>
      </c>
      <c r="CB159" s="6">
        <f>BJ159</f>
        <v>169</v>
      </c>
      <c r="CC159" s="6"/>
      <c r="CD159" s="6"/>
      <c r="CE159" s="37"/>
      <c r="CF159" s="8"/>
      <c r="CG159" s="10" t="e">
        <f>#REF!</f>
        <v>#REF!</v>
      </c>
      <c r="CH159" s="6" t="e">
        <f>#REF!</f>
        <v>#REF!</v>
      </c>
      <c r="CI159" s="6" t="e">
        <f>#REF!</f>
        <v>#REF!</v>
      </c>
      <c r="CJ159" s="6" t="e">
        <f>#REF!</f>
        <v>#REF!</v>
      </c>
      <c r="CK159" s="6" t="e">
        <f>$CF$22</f>
        <v>#REF!</v>
      </c>
      <c r="CL159" s="35" t="s">
        <v>282</v>
      </c>
      <c r="CM159" s="8"/>
      <c r="CN159" s="8"/>
      <c r="CO159" s="8"/>
      <c r="CP159" s="8"/>
      <c r="CQ159" s="8"/>
      <c r="CR159" s="8"/>
      <c r="CS159" s="8"/>
      <c r="CT159" s="12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</row>
    <row r="160" spans="2:200">
      <c r="B160" s="8"/>
      <c r="C160" s="8"/>
      <c r="D160" s="8"/>
      <c r="E160" s="8"/>
      <c r="F160" s="8"/>
      <c r="G160" s="80"/>
      <c r="H160" s="8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9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10" t="s">
        <v>83</v>
      </c>
      <c r="BK160" s="6">
        <v>1717</v>
      </c>
      <c r="BL160" s="6">
        <v>2372</v>
      </c>
      <c r="BM160" s="6">
        <v>2678</v>
      </c>
      <c r="BN160" s="6">
        <v>3782</v>
      </c>
      <c r="BO160" s="6">
        <v>1610</v>
      </c>
      <c r="BP160" s="6">
        <v>2979</v>
      </c>
      <c r="BQ160" s="6">
        <f>SUM(BJ160:BP160)</f>
        <v>15138</v>
      </c>
      <c r="BR160" s="10" t="s">
        <v>138</v>
      </c>
      <c r="BS160" s="6"/>
      <c r="BT160" s="7" t="s">
        <v>135</v>
      </c>
      <c r="BU160" s="6">
        <f>BQ160</f>
        <v>15138</v>
      </c>
      <c r="BV160" s="6">
        <f>BP160</f>
        <v>2979</v>
      </c>
      <c r="BW160" s="6">
        <f>BO160</f>
        <v>1610</v>
      </c>
      <c r="BX160" s="6">
        <f>BN160</f>
        <v>3782</v>
      </c>
      <c r="BY160" s="6">
        <f>BM160</f>
        <v>2678</v>
      </c>
      <c r="BZ160" s="6">
        <f>BL160</f>
        <v>2372</v>
      </c>
      <c r="CA160" s="6">
        <f>BK160</f>
        <v>1717</v>
      </c>
      <c r="CB160" s="7" t="s">
        <v>83</v>
      </c>
      <c r="CC160" s="7"/>
      <c r="CD160" s="7"/>
      <c r="CE160" s="36"/>
      <c r="CF160" s="8"/>
      <c r="CG160" s="10" t="s">
        <v>83</v>
      </c>
      <c r="CH160" s="6" t="e">
        <f>#REF!</f>
        <v>#REF!</v>
      </c>
      <c r="CI160" s="6" t="e">
        <f>#REF!</f>
        <v>#REF!</v>
      </c>
      <c r="CJ160" s="6" t="e">
        <f>#REF!</f>
        <v>#REF!</v>
      </c>
      <c r="CK160" s="6" t="e">
        <f>$CF$26</f>
        <v>#REF!</v>
      </c>
      <c r="CL160" s="35" t="s">
        <v>283</v>
      </c>
      <c r="CM160" s="8"/>
      <c r="CN160" s="8"/>
      <c r="CO160" s="8"/>
      <c r="CP160" s="8"/>
      <c r="CQ160" s="8"/>
      <c r="CR160" s="8"/>
      <c r="CS160" s="8"/>
      <c r="CT160" s="12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</row>
    <row r="161" spans="2:200">
      <c r="B161" s="8"/>
      <c r="C161" s="8"/>
      <c r="D161" s="8"/>
      <c r="E161" s="8"/>
      <c r="F161" s="8"/>
      <c r="G161" s="80"/>
      <c r="H161" s="8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9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10">
        <v>82</v>
      </c>
      <c r="BK161" s="6">
        <v>350</v>
      </c>
      <c r="BL161" s="6">
        <v>428</v>
      </c>
      <c r="BM161" s="6">
        <v>535</v>
      </c>
      <c r="BN161" s="6">
        <v>1346</v>
      </c>
      <c r="BO161" s="6">
        <v>406</v>
      </c>
      <c r="BP161" s="6">
        <v>1212</v>
      </c>
      <c r="BQ161" s="6">
        <f>SUM(BJ161:BP161)</f>
        <v>4359</v>
      </c>
      <c r="BR161" s="10" t="s">
        <v>148</v>
      </c>
      <c r="BS161" s="6"/>
      <c r="BT161" s="7" t="s">
        <v>139</v>
      </c>
      <c r="BU161" s="6">
        <f>BQ161</f>
        <v>4359</v>
      </c>
      <c r="BV161" s="6">
        <f>BP161</f>
        <v>1212</v>
      </c>
      <c r="BW161" s="6">
        <f>BO161</f>
        <v>406</v>
      </c>
      <c r="BX161" s="6">
        <f>BN161</f>
        <v>1346</v>
      </c>
      <c r="BY161" s="6">
        <f>BM161</f>
        <v>535</v>
      </c>
      <c r="BZ161" s="6">
        <f>BL161</f>
        <v>428</v>
      </c>
      <c r="CA161" s="6">
        <f>BK161</f>
        <v>350</v>
      </c>
      <c r="CB161" s="6">
        <f>BJ161</f>
        <v>82</v>
      </c>
      <c r="CC161" s="6"/>
      <c r="CD161" s="6"/>
      <c r="CE161" s="37"/>
      <c r="CF161" s="8"/>
      <c r="CG161" s="10" t="e">
        <f>#REF!</f>
        <v>#REF!</v>
      </c>
      <c r="CH161" s="6" t="e">
        <f>#REF!</f>
        <v>#REF!</v>
      </c>
      <c r="CI161" s="6" t="e">
        <f>#REF!</f>
        <v>#REF!</v>
      </c>
      <c r="CJ161" s="6" t="e">
        <f>#REF!</f>
        <v>#REF!</v>
      </c>
      <c r="CK161" s="6" t="e">
        <f>$CF$27</f>
        <v>#REF!</v>
      </c>
      <c r="CL161" s="35" t="s">
        <v>274</v>
      </c>
      <c r="CM161" s="8"/>
      <c r="CN161" s="8"/>
      <c r="CO161" s="8"/>
      <c r="CP161" s="8"/>
      <c r="CQ161" s="8"/>
      <c r="CR161" s="8"/>
      <c r="CS161" s="8"/>
      <c r="CT161" s="12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</row>
    <row r="162" spans="2:200">
      <c r="B162" s="8"/>
      <c r="C162" s="8"/>
      <c r="D162" s="8"/>
      <c r="E162" s="8"/>
      <c r="F162" s="8"/>
      <c r="G162" s="80"/>
      <c r="H162" s="8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9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10">
        <v>87</v>
      </c>
      <c r="BK162" s="6">
        <v>32</v>
      </c>
      <c r="BL162" s="6">
        <v>9</v>
      </c>
      <c r="BM162" s="6">
        <v>57</v>
      </c>
      <c r="BN162" s="6">
        <v>153</v>
      </c>
      <c r="BO162" s="6">
        <v>116</v>
      </c>
      <c r="BP162" s="6">
        <v>187</v>
      </c>
      <c r="BQ162" s="6">
        <f>SUM(BJ162:BP162)</f>
        <v>641</v>
      </c>
      <c r="BR162" s="10" t="s">
        <v>157</v>
      </c>
      <c r="BS162" s="6"/>
      <c r="BT162" s="7" t="s">
        <v>76</v>
      </c>
      <c r="BU162" s="6">
        <f>BQ162</f>
        <v>641</v>
      </c>
      <c r="BV162" s="6">
        <f>BP162</f>
        <v>187</v>
      </c>
      <c r="BW162" s="6">
        <f>BO162</f>
        <v>116</v>
      </c>
      <c r="BX162" s="6">
        <f>BN162</f>
        <v>153</v>
      </c>
      <c r="BY162" s="6">
        <f>BM162</f>
        <v>57</v>
      </c>
      <c r="BZ162" s="6">
        <f>BL162</f>
        <v>9</v>
      </c>
      <c r="CA162" s="6">
        <f>BK162</f>
        <v>32</v>
      </c>
      <c r="CB162" s="6">
        <f>BJ162</f>
        <v>87</v>
      </c>
      <c r="CC162" s="6"/>
      <c r="CD162" s="6"/>
      <c r="CE162" s="37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12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</row>
    <row r="163" spans="2:200">
      <c r="B163" s="8"/>
      <c r="C163" s="8"/>
      <c r="D163" s="8"/>
      <c r="E163" s="8"/>
      <c r="F163" s="8"/>
      <c r="G163" s="80"/>
      <c r="H163" s="8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9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10" t="s">
        <v>83</v>
      </c>
      <c r="BK163" s="6">
        <v>86</v>
      </c>
      <c r="BL163" s="6">
        <v>151</v>
      </c>
      <c r="BM163" s="6">
        <v>192</v>
      </c>
      <c r="BN163" s="6">
        <v>217</v>
      </c>
      <c r="BO163" s="6">
        <v>40</v>
      </c>
      <c r="BP163" s="6">
        <v>180</v>
      </c>
      <c r="BQ163" s="6">
        <f>SUM(BJ163:BP163)</f>
        <v>866</v>
      </c>
      <c r="BR163" s="10" t="s">
        <v>167</v>
      </c>
      <c r="BS163" s="6"/>
      <c r="BT163" s="7" t="s">
        <v>77</v>
      </c>
      <c r="BU163" s="6">
        <f>BQ163</f>
        <v>866</v>
      </c>
      <c r="BV163" s="6">
        <f>BP163</f>
        <v>180</v>
      </c>
      <c r="BW163" s="6">
        <f>BO163</f>
        <v>40</v>
      </c>
      <c r="BX163" s="6">
        <f>BN163</f>
        <v>217</v>
      </c>
      <c r="BY163" s="6">
        <f>BM163</f>
        <v>192</v>
      </c>
      <c r="BZ163" s="6">
        <f>BL163</f>
        <v>151</v>
      </c>
      <c r="CA163" s="6">
        <f>BK163</f>
        <v>86</v>
      </c>
      <c r="CB163" s="7" t="s">
        <v>83</v>
      </c>
      <c r="CC163" s="7"/>
      <c r="CD163" s="7"/>
      <c r="CE163" s="36"/>
      <c r="CF163" s="8"/>
      <c r="CG163" s="51" t="e">
        <f>CG154/CG$154*100</f>
        <v>#REF!</v>
      </c>
      <c r="CH163" s="51" t="e">
        <f>CG154/CG$154*100</f>
        <v>#REF!</v>
      </c>
      <c r="CI163" s="51" t="e">
        <f t="shared" ref="CI163:CK170" si="74">CI154/CI$154*100</f>
        <v>#REF!</v>
      </c>
      <c r="CJ163" s="51" t="e">
        <f t="shared" si="74"/>
        <v>#REF!</v>
      </c>
      <c r="CK163" s="51" t="e">
        <f t="shared" si="74"/>
        <v>#REF!</v>
      </c>
      <c r="CL163" s="11" t="s">
        <v>73</v>
      </c>
      <c r="CM163" s="8"/>
      <c r="CN163" s="8"/>
      <c r="CO163" s="8"/>
      <c r="CP163" s="8"/>
      <c r="CQ163" s="8"/>
      <c r="CR163" s="8"/>
      <c r="CS163" s="8"/>
      <c r="CT163" s="12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</row>
    <row r="164" spans="2:200">
      <c r="B164" s="8"/>
      <c r="C164" s="8"/>
      <c r="D164" s="8"/>
      <c r="E164" s="8"/>
      <c r="F164" s="8"/>
      <c r="G164" s="80"/>
      <c r="H164" s="8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9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12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9"/>
      <c r="CF164" s="8"/>
      <c r="CG164" s="51" t="e">
        <f>CG155/CG$154*100</f>
        <v>#REF!</v>
      </c>
      <c r="CH164" s="51" t="e">
        <f t="shared" ref="CH164:CH170" si="75">CH155/CH$154*100</f>
        <v>#REF!</v>
      </c>
      <c r="CI164" s="51" t="e">
        <f t="shared" si="74"/>
        <v>#REF!</v>
      </c>
      <c r="CJ164" s="51" t="e">
        <f t="shared" si="74"/>
        <v>#REF!</v>
      </c>
      <c r="CK164" s="51" t="e">
        <f t="shared" si="74"/>
        <v>#REF!</v>
      </c>
      <c r="CL164" s="35" t="s">
        <v>260</v>
      </c>
      <c r="CM164" s="8"/>
      <c r="CN164" s="8"/>
      <c r="CO164" s="8"/>
      <c r="CP164" s="8"/>
      <c r="CQ164" s="8"/>
      <c r="CR164" s="8"/>
      <c r="CS164" s="8"/>
      <c r="CT164" s="12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</row>
    <row r="165" spans="2:200">
      <c r="B165" s="8"/>
      <c r="C165" s="8"/>
      <c r="D165" s="8"/>
      <c r="E165" s="8"/>
      <c r="F165" s="8"/>
      <c r="G165" s="80"/>
      <c r="H165" s="8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9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12"/>
      <c r="BK165" s="8"/>
      <c r="BL165" s="8"/>
      <c r="BM165" s="8"/>
      <c r="BN165" s="11" t="s">
        <v>180</v>
      </c>
      <c r="BO165" s="8"/>
      <c r="BP165" s="8"/>
      <c r="BQ165" s="8"/>
      <c r="BR165" s="8"/>
      <c r="BS165" s="8"/>
      <c r="BT165" s="8"/>
      <c r="BU165" s="8"/>
      <c r="BV165" s="8"/>
      <c r="BW165" s="8"/>
      <c r="BX165" s="11" t="s">
        <v>256</v>
      </c>
      <c r="BY165" s="8"/>
      <c r="BZ165" s="8"/>
      <c r="CA165" s="8"/>
      <c r="CB165" s="8"/>
      <c r="CC165" s="8"/>
      <c r="CD165" s="8"/>
      <c r="CE165" s="9"/>
      <c r="CF165" s="8"/>
      <c r="CG165" s="51" t="e">
        <f>CG156/CG$154*100</f>
        <v>#REF!</v>
      </c>
      <c r="CH165" s="51" t="e">
        <f t="shared" si="75"/>
        <v>#REF!</v>
      </c>
      <c r="CI165" s="51" t="e">
        <f t="shared" si="74"/>
        <v>#REF!</v>
      </c>
      <c r="CJ165" s="51" t="e">
        <f t="shared" si="74"/>
        <v>#REF!</v>
      </c>
      <c r="CK165" s="51" t="e">
        <f t="shared" si="74"/>
        <v>#REF!</v>
      </c>
      <c r="CL165" s="35" t="s">
        <v>280</v>
      </c>
      <c r="CM165" s="8"/>
      <c r="CN165" s="8"/>
      <c r="CO165" s="8"/>
      <c r="CP165" s="8"/>
      <c r="CQ165" s="8"/>
      <c r="CR165" s="8"/>
      <c r="CS165" s="8"/>
      <c r="CT165" s="12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</row>
    <row r="166" spans="2:200">
      <c r="B166" s="8"/>
      <c r="C166" s="8"/>
      <c r="D166" s="8"/>
      <c r="E166" s="8"/>
      <c r="F166" s="8"/>
      <c r="G166" s="80"/>
      <c r="H166" s="8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9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49">
        <f t="shared" ref="BJ166:BP170" si="76">BJ159/$BQ159*100</f>
        <v>0.80460864597219572</v>
      </c>
      <c r="BK166" s="51">
        <f t="shared" si="76"/>
        <v>10.402780422776614</v>
      </c>
      <c r="BL166" s="51">
        <f t="shared" si="76"/>
        <v>14.092553799276327</v>
      </c>
      <c r="BM166" s="51">
        <f t="shared" si="76"/>
        <v>16.482574747667112</v>
      </c>
      <c r="BN166" s="51">
        <f t="shared" si="76"/>
        <v>26.175966482574747</v>
      </c>
      <c r="BO166" s="51">
        <f t="shared" si="76"/>
        <v>10.340887450009522</v>
      </c>
      <c r="BP166" s="51">
        <f t="shared" si="76"/>
        <v>21.700628451723482</v>
      </c>
      <c r="BQ166" s="51">
        <f>SUM(BJ166:BP166)</f>
        <v>100</v>
      </c>
      <c r="BR166" s="10" t="s">
        <v>73</v>
      </c>
      <c r="BS166" s="8"/>
      <c r="BT166" s="11" t="s">
        <v>74</v>
      </c>
      <c r="BU166" s="51">
        <f>SUM(BV166:CB166)</f>
        <v>100.00000000000001</v>
      </c>
      <c r="BV166" s="51">
        <f t="shared" ref="BV166:CB170" si="77">BV159/$BU159*100</f>
        <v>21.700628451723482</v>
      </c>
      <c r="BW166" s="51">
        <f t="shared" si="77"/>
        <v>10.340887450009522</v>
      </c>
      <c r="BX166" s="51">
        <f t="shared" si="77"/>
        <v>26.175966482574747</v>
      </c>
      <c r="BY166" s="51">
        <f t="shared" si="77"/>
        <v>16.482574747667112</v>
      </c>
      <c r="BZ166" s="51">
        <f t="shared" si="77"/>
        <v>14.092553799276327</v>
      </c>
      <c r="CA166" s="51">
        <f t="shared" si="77"/>
        <v>10.402780422776614</v>
      </c>
      <c r="CB166" s="51">
        <f t="shared" si="77"/>
        <v>0.80460864597219572</v>
      </c>
      <c r="CC166" s="51"/>
      <c r="CD166" s="51"/>
      <c r="CE166" s="37"/>
      <c r="CF166" s="8"/>
      <c r="CG166" s="49" t="s">
        <v>83</v>
      </c>
      <c r="CH166" s="51" t="e">
        <f t="shared" si="75"/>
        <v>#REF!</v>
      </c>
      <c r="CI166" s="51" t="e">
        <f t="shared" si="74"/>
        <v>#REF!</v>
      </c>
      <c r="CJ166" s="51" t="e">
        <f t="shared" si="74"/>
        <v>#REF!</v>
      </c>
      <c r="CK166" s="51" t="e">
        <f t="shared" si="74"/>
        <v>#REF!</v>
      </c>
      <c r="CL166" s="35" t="s">
        <v>263</v>
      </c>
      <c r="CM166" s="8"/>
      <c r="CN166" s="8"/>
      <c r="CO166" s="8"/>
      <c r="CP166" s="8"/>
      <c r="CQ166" s="8"/>
      <c r="CR166" s="8"/>
      <c r="CS166" s="8"/>
      <c r="CT166" s="12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</row>
    <row r="167" spans="2:200">
      <c r="B167" s="8"/>
      <c r="C167" s="8"/>
      <c r="D167" s="8"/>
      <c r="E167" s="8"/>
      <c r="F167" s="8"/>
      <c r="G167" s="80"/>
      <c r="H167" s="8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9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49" t="s">
        <v>197</v>
      </c>
      <c r="BK167" s="51">
        <f t="shared" si="76"/>
        <v>11.342317347073589</v>
      </c>
      <c r="BL167" s="51">
        <f t="shared" si="76"/>
        <v>15.669176905799972</v>
      </c>
      <c r="BM167" s="51">
        <f t="shared" si="76"/>
        <v>17.690579997357641</v>
      </c>
      <c r="BN167" s="51">
        <f t="shared" si="76"/>
        <v>24.983485268859823</v>
      </c>
      <c r="BO167" s="51">
        <f t="shared" si="76"/>
        <v>10.635486854274012</v>
      </c>
      <c r="BP167" s="51">
        <f t="shared" si="76"/>
        <v>19.678953626634961</v>
      </c>
      <c r="BQ167" s="51">
        <f>SUM(BJ167:BP167)</f>
        <v>100</v>
      </c>
      <c r="BR167" s="35" t="s">
        <v>138</v>
      </c>
      <c r="BS167" s="8"/>
      <c r="BT167" s="11" t="s">
        <v>135</v>
      </c>
      <c r="BU167" s="51">
        <f>SUM(BV167:CB167)</f>
        <v>100</v>
      </c>
      <c r="BV167" s="51">
        <f t="shared" si="77"/>
        <v>19.678953626634961</v>
      </c>
      <c r="BW167" s="51">
        <f t="shared" si="77"/>
        <v>10.635486854274012</v>
      </c>
      <c r="BX167" s="51">
        <f t="shared" si="77"/>
        <v>24.983485268859823</v>
      </c>
      <c r="BY167" s="51">
        <f t="shared" si="77"/>
        <v>17.690579997357641</v>
      </c>
      <c r="BZ167" s="51">
        <f t="shared" si="77"/>
        <v>15.669176905799972</v>
      </c>
      <c r="CA167" s="51">
        <f t="shared" si="77"/>
        <v>11.342317347073589</v>
      </c>
      <c r="CB167" s="52" t="s">
        <v>83</v>
      </c>
      <c r="CC167" s="52"/>
      <c r="CD167" s="52"/>
      <c r="CE167" s="36"/>
      <c r="CF167" s="8"/>
      <c r="CG167" s="49" t="s">
        <v>83</v>
      </c>
      <c r="CH167" s="51" t="e">
        <f t="shared" si="75"/>
        <v>#REF!</v>
      </c>
      <c r="CI167" s="51" t="e">
        <f t="shared" si="74"/>
        <v>#REF!</v>
      </c>
      <c r="CJ167" s="51" t="e">
        <f t="shared" si="74"/>
        <v>#REF!</v>
      </c>
      <c r="CK167" s="51" t="e">
        <f t="shared" si="74"/>
        <v>#REF!</v>
      </c>
      <c r="CL167" s="35" t="s">
        <v>281</v>
      </c>
      <c r="CM167" s="8"/>
      <c r="CN167" s="8"/>
      <c r="CO167" s="8"/>
      <c r="CP167" s="8"/>
      <c r="CQ167" s="8"/>
      <c r="CR167" s="8"/>
      <c r="CS167" s="8"/>
      <c r="CT167" s="12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</row>
    <row r="168" spans="2:200">
      <c r="B168" s="8"/>
      <c r="C168" s="8"/>
      <c r="D168" s="8"/>
      <c r="E168" s="8"/>
      <c r="F168" s="8"/>
      <c r="G168" s="80"/>
      <c r="H168" s="8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9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49">
        <f>BJ161/$BQ161*100</f>
        <v>1.8811654049093831</v>
      </c>
      <c r="BK168" s="51">
        <f t="shared" si="76"/>
        <v>8.0293645331498045</v>
      </c>
      <c r="BL168" s="51">
        <f t="shared" si="76"/>
        <v>9.8187657719660475</v>
      </c>
      <c r="BM168" s="51">
        <f t="shared" si="76"/>
        <v>12.273457214957558</v>
      </c>
      <c r="BN168" s="51">
        <f t="shared" si="76"/>
        <v>30.878641890341825</v>
      </c>
      <c r="BO168" s="51">
        <f t="shared" si="76"/>
        <v>9.3140628584537737</v>
      </c>
      <c r="BP168" s="51">
        <f t="shared" si="76"/>
        <v>27.804542326221611</v>
      </c>
      <c r="BQ168" s="51">
        <f>SUM(BJ168:BP168)</f>
        <v>100</v>
      </c>
      <c r="BR168" s="35" t="s">
        <v>148</v>
      </c>
      <c r="BS168" s="8"/>
      <c r="BT168" s="11" t="s">
        <v>139</v>
      </c>
      <c r="BU168" s="51">
        <f>SUM(BV168:CB168)</f>
        <v>100</v>
      </c>
      <c r="BV168" s="51">
        <f t="shared" si="77"/>
        <v>27.804542326221611</v>
      </c>
      <c r="BW168" s="51">
        <f t="shared" si="77"/>
        <v>9.3140628584537737</v>
      </c>
      <c r="BX168" s="51">
        <f t="shared" si="77"/>
        <v>30.878641890341825</v>
      </c>
      <c r="BY168" s="51">
        <f t="shared" si="77"/>
        <v>12.273457214957558</v>
      </c>
      <c r="BZ168" s="51">
        <f t="shared" si="77"/>
        <v>9.8187657719660475</v>
      </c>
      <c r="CA168" s="51">
        <f t="shared" si="77"/>
        <v>8.0293645331498045</v>
      </c>
      <c r="CB168" s="51">
        <f>CB161/$BU161*100</f>
        <v>1.8811654049093831</v>
      </c>
      <c r="CC168" s="51"/>
      <c r="CD168" s="51"/>
      <c r="CE168" s="37"/>
      <c r="CF168" s="8"/>
      <c r="CG168" s="49" t="e">
        <f>CG159/CG$154*100</f>
        <v>#REF!</v>
      </c>
      <c r="CH168" s="51" t="e">
        <f t="shared" si="75"/>
        <v>#REF!</v>
      </c>
      <c r="CI168" s="51" t="e">
        <f t="shared" si="74"/>
        <v>#REF!</v>
      </c>
      <c r="CJ168" s="51" t="e">
        <f t="shared" si="74"/>
        <v>#REF!</v>
      </c>
      <c r="CK168" s="51" t="e">
        <f t="shared" si="74"/>
        <v>#REF!</v>
      </c>
      <c r="CL168" s="35" t="s">
        <v>282</v>
      </c>
      <c r="CM168" s="8"/>
      <c r="CN168" s="8"/>
      <c r="CO168" s="8"/>
      <c r="CP168" s="8"/>
      <c r="CQ168" s="8"/>
      <c r="CR168" s="8"/>
      <c r="CS168" s="8"/>
      <c r="CT168" s="12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</row>
    <row r="169" spans="2:200">
      <c r="B169" s="8"/>
      <c r="C169" s="8"/>
      <c r="D169" s="8"/>
      <c r="E169" s="8"/>
      <c r="F169" s="8"/>
      <c r="G169" s="80"/>
      <c r="H169" s="8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9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49">
        <f>BJ162/$BQ162*100</f>
        <v>13.572542901716069</v>
      </c>
      <c r="BK169" s="51">
        <f t="shared" si="76"/>
        <v>4.9921996879875197</v>
      </c>
      <c r="BL169" s="51">
        <f t="shared" si="76"/>
        <v>1.40405616224649</v>
      </c>
      <c r="BM169" s="51">
        <f t="shared" si="76"/>
        <v>8.8923556942277688</v>
      </c>
      <c r="BN169" s="51">
        <f t="shared" si="76"/>
        <v>23.868954758190327</v>
      </c>
      <c r="BO169" s="51">
        <f t="shared" si="76"/>
        <v>18.096723868954758</v>
      </c>
      <c r="BP169" s="51">
        <f t="shared" si="76"/>
        <v>29.173166926677069</v>
      </c>
      <c r="BQ169" s="51">
        <f>SUM(BJ169:BP169)</f>
        <v>100</v>
      </c>
      <c r="BR169" s="35" t="s">
        <v>157</v>
      </c>
      <c r="BS169" s="8"/>
      <c r="BT169" s="11" t="s">
        <v>76</v>
      </c>
      <c r="BU169" s="51">
        <f>SUM(BV169:CB169)</f>
        <v>100</v>
      </c>
      <c r="BV169" s="51">
        <f t="shared" si="77"/>
        <v>29.173166926677069</v>
      </c>
      <c r="BW169" s="51">
        <f t="shared" si="77"/>
        <v>18.096723868954758</v>
      </c>
      <c r="BX169" s="51">
        <f t="shared" si="77"/>
        <v>23.868954758190327</v>
      </c>
      <c r="BY169" s="51">
        <f t="shared" si="77"/>
        <v>8.8923556942277688</v>
      </c>
      <c r="BZ169" s="51">
        <f t="shared" si="77"/>
        <v>1.40405616224649</v>
      </c>
      <c r="CA169" s="51">
        <f t="shared" si="77"/>
        <v>4.9921996879875197</v>
      </c>
      <c r="CB169" s="51">
        <f>CB162/$BU162*100</f>
        <v>13.572542901716069</v>
      </c>
      <c r="CC169" s="51"/>
      <c r="CD169" s="51"/>
      <c r="CE169" s="37"/>
      <c r="CF169" s="8"/>
      <c r="CG169" s="49" t="s">
        <v>83</v>
      </c>
      <c r="CH169" s="51" t="e">
        <f t="shared" si="75"/>
        <v>#REF!</v>
      </c>
      <c r="CI169" s="51" t="e">
        <f t="shared" si="74"/>
        <v>#REF!</v>
      </c>
      <c r="CJ169" s="51" t="e">
        <f t="shared" si="74"/>
        <v>#REF!</v>
      </c>
      <c r="CK169" s="51" t="e">
        <f t="shared" si="74"/>
        <v>#REF!</v>
      </c>
      <c r="CL169" s="35" t="s">
        <v>283</v>
      </c>
      <c r="CM169" s="8"/>
      <c r="CN169" s="8"/>
      <c r="CO169" s="8"/>
      <c r="CP169" s="8"/>
      <c r="CQ169" s="8"/>
      <c r="CR169" s="8"/>
      <c r="CS169" s="8"/>
      <c r="CT169" s="12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</row>
    <row r="170" spans="2:200">
      <c r="B170" s="8"/>
      <c r="C170" s="8"/>
      <c r="D170" s="8"/>
      <c r="E170" s="8"/>
      <c r="F170" s="8"/>
      <c r="G170" s="80"/>
      <c r="H170" s="8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9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49" t="s">
        <v>197</v>
      </c>
      <c r="BK170" s="51">
        <f t="shared" si="76"/>
        <v>9.9307159353348737</v>
      </c>
      <c r="BL170" s="51">
        <f t="shared" si="76"/>
        <v>17.4364896073903</v>
      </c>
      <c r="BM170" s="51">
        <f t="shared" si="76"/>
        <v>22.170900692840647</v>
      </c>
      <c r="BN170" s="51">
        <f t="shared" si="76"/>
        <v>25.057736720554274</v>
      </c>
      <c r="BO170" s="51">
        <f t="shared" si="76"/>
        <v>4.6189376443418011</v>
      </c>
      <c r="BP170" s="51">
        <f t="shared" si="76"/>
        <v>20.785219399538107</v>
      </c>
      <c r="BQ170" s="51">
        <f>SUM(BJ170:BP170)</f>
        <v>100</v>
      </c>
      <c r="BR170" s="35" t="s">
        <v>167</v>
      </c>
      <c r="BS170" s="8"/>
      <c r="BT170" s="7" t="s">
        <v>77</v>
      </c>
      <c r="BU170" s="51">
        <f>SUM(BV170:CB170)</f>
        <v>100</v>
      </c>
      <c r="BV170" s="51">
        <f t="shared" si="77"/>
        <v>20.785219399538107</v>
      </c>
      <c r="BW170" s="51">
        <f t="shared" si="77"/>
        <v>4.6189376443418011</v>
      </c>
      <c r="BX170" s="51">
        <f t="shared" si="77"/>
        <v>25.057736720554274</v>
      </c>
      <c r="BY170" s="51">
        <f t="shared" si="77"/>
        <v>22.170900692840647</v>
      </c>
      <c r="BZ170" s="51">
        <f t="shared" si="77"/>
        <v>17.4364896073903</v>
      </c>
      <c r="CA170" s="51">
        <f t="shared" si="77"/>
        <v>9.9307159353348737</v>
      </c>
      <c r="CB170" s="52" t="s">
        <v>83</v>
      </c>
      <c r="CC170" s="52"/>
      <c r="CD170" s="52"/>
      <c r="CE170" s="36"/>
      <c r="CF170" s="8"/>
      <c r="CG170" s="49" t="s">
        <v>83</v>
      </c>
      <c r="CH170" s="51" t="e">
        <f t="shared" si="75"/>
        <v>#REF!</v>
      </c>
      <c r="CI170" s="51" t="e">
        <f t="shared" si="74"/>
        <v>#REF!</v>
      </c>
      <c r="CJ170" s="51" t="e">
        <f t="shared" si="74"/>
        <v>#REF!</v>
      </c>
      <c r="CK170" s="51" t="e">
        <f t="shared" si="74"/>
        <v>#REF!</v>
      </c>
      <c r="CL170" s="35" t="s">
        <v>274</v>
      </c>
      <c r="CM170" s="8"/>
      <c r="CN170" s="8"/>
      <c r="CO170" s="8"/>
      <c r="CP170" s="8"/>
      <c r="CQ170" s="8"/>
      <c r="CR170" s="8"/>
      <c r="CS170" s="8"/>
      <c r="CT170" s="12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</row>
    <row r="171" spans="2:200">
      <c r="B171" s="8"/>
      <c r="C171" s="8"/>
      <c r="D171" s="8"/>
      <c r="E171" s="8"/>
      <c r="F171" s="8"/>
      <c r="G171" s="80"/>
      <c r="H171" s="8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9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12"/>
      <c r="BK171" s="8"/>
      <c r="BL171" s="8"/>
      <c r="BM171" s="8"/>
      <c r="BN171" s="8"/>
      <c r="BO171" s="8"/>
      <c r="BP171" s="8"/>
      <c r="BQ171" s="8"/>
      <c r="BR171" s="12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9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12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</row>
    <row r="172" spans="2:200">
      <c r="B172" s="8"/>
      <c r="C172" s="8"/>
      <c r="D172" s="8"/>
      <c r="E172" s="8"/>
      <c r="F172" s="8"/>
      <c r="G172" s="80"/>
      <c r="H172" s="8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49">
        <f t="shared" ref="BJ172:BQ172" si="78">SUM(BJ173:BJ176)</f>
        <v>100</v>
      </c>
      <c r="BK172" s="51">
        <f t="shared" si="78"/>
        <v>99.999999999999986</v>
      </c>
      <c r="BL172" s="51">
        <f t="shared" si="78"/>
        <v>100.00000000000001</v>
      </c>
      <c r="BM172" s="51">
        <f t="shared" si="78"/>
        <v>100</v>
      </c>
      <c r="BN172" s="51">
        <f t="shared" si="78"/>
        <v>100</v>
      </c>
      <c r="BO172" s="51">
        <f t="shared" si="78"/>
        <v>100.00000000000001</v>
      </c>
      <c r="BP172" s="51">
        <f t="shared" si="78"/>
        <v>100</v>
      </c>
      <c r="BQ172" s="51">
        <f t="shared" si="78"/>
        <v>99.999999999999986</v>
      </c>
      <c r="BR172" s="10" t="s">
        <v>73</v>
      </c>
      <c r="BS172" s="8"/>
      <c r="BT172" s="11" t="s">
        <v>74</v>
      </c>
      <c r="BU172" s="51">
        <f>BQ172</f>
        <v>99.999999999999986</v>
      </c>
      <c r="BV172" s="51">
        <f>BP172</f>
        <v>100</v>
      </c>
      <c r="BW172" s="51">
        <f>BO172</f>
        <v>100.00000000000001</v>
      </c>
      <c r="BX172" s="51">
        <f>BN172</f>
        <v>100</v>
      </c>
      <c r="BY172" s="51">
        <f>BM172</f>
        <v>100</v>
      </c>
      <c r="BZ172" s="51">
        <f>BL172</f>
        <v>100.00000000000001</v>
      </c>
      <c r="CA172" s="51">
        <f>BK172</f>
        <v>99.999999999999986</v>
      </c>
      <c r="CB172" s="51">
        <f>BJ172</f>
        <v>100</v>
      </c>
      <c r="CC172" s="51"/>
      <c r="CD172" s="51"/>
      <c r="CE172" s="37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12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</row>
    <row r="173" spans="2:200">
      <c r="B173" s="8"/>
      <c r="C173" s="8"/>
      <c r="D173" s="8"/>
      <c r="E173" s="8"/>
      <c r="F173" s="8"/>
      <c r="G173" s="80"/>
      <c r="H173" s="8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9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52" t="s">
        <v>83</v>
      </c>
      <c r="BK173" s="51">
        <f t="shared" ref="BK173:BQ173" si="79">BK160/BK159*100</f>
        <v>78.5812356979405</v>
      </c>
      <c r="BL173" s="51">
        <f t="shared" si="79"/>
        <v>80.135135135135144</v>
      </c>
      <c r="BM173" s="51">
        <f t="shared" si="79"/>
        <v>77.354130560369725</v>
      </c>
      <c r="BN173" s="51">
        <f t="shared" si="79"/>
        <v>68.788650418333944</v>
      </c>
      <c r="BO173" s="51">
        <f t="shared" si="79"/>
        <v>74.12523020257828</v>
      </c>
      <c r="BP173" s="51">
        <f t="shared" si="79"/>
        <v>65.357612988152709</v>
      </c>
      <c r="BQ173" s="51">
        <f t="shared" si="79"/>
        <v>72.07198628832603</v>
      </c>
      <c r="BR173" s="35" t="s">
        <v>138</v>
      </c>
      <c r="BS173" s="8"/>
      <c r="BT173" s="11" t="s">
        <v>135</v>
      </c>
      <c r="BU173" s="51">
        <f>BQ173</f>
        <v>72.07198628832603</v>
      </c>
      <c r="BV173" s="51">
        <f>BP173</f>
        <v>65.357612988152709</v>
      </c>
      <c r="BW173" s="51">
        <f>BO173</f>
        <v>74.12523020257828</v>
      </c>
      <c r="BX173" s="51">
        <f>BN173</f>
        <v>68.788650418333944</v>
      </c>
      <c r="BY173" s="51">
        <f>BM173</f>
        <v>77.354130560369725</v>
      </c>
      <c r="BZ173" s="51">
        <f>BL173</f>
        <v>80.135135135135144</v>
      </c>
      <c r="CA173" s="51">
        <f>BK173</f>
        <v>78.5812356979405</v>
      </c>
      <c r="CB173" s="52" t="s">
        <v>83</v>
      </c>
      <c r="CC173" s="52"/>
      <c r="CD173" s="52"/>
      <c r="CE173" s="36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12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</row>
    <row r="174" spans="2:200">
      <c r="B174" s="8"/>
      <c r="C174" s="8"/>
      <c r="D174" s="8"/>
      <c r="E174" s="8"/>
      <c r="F174" s="8"/>
      <c r="G174" s="80"/>
      <c r="H174" s="8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9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51">
        <f t="shared" ref="BJ174:BQ174" si="80">BJ161/BJ159*100</f>
        <v>48.520710059171599</v>
      </c>
      <c r="BK174" s="51">
        <f t="shared" si="80"/>
        <v>16.018306636155607</v>
      </c>
      <c r="BL174" s="51">
        <f t="shared" si="80"/>
        <v>14.45945945945946</v>
      </c>
      <c r="BM174" s="51">
        <f t="shared" si="80"/>
        <v>15.453495089543617</v>
      </c>
      <c r="BN174" s="51">
        <f t="shared" si="80"/>
        <v>24.48162968352128</v>
      </c>
      <c r="BO174" s="51">
        <f t="shared" si="80"/>
        <v>18.692449355432782</v>
      </c>
      <c r="BP174" s="51">
        <f t="shared" si="80"/>
        <v>26.590609916630104</v>
      </c>
      <c r="BQ174" s="51">
        <f t="shared" si="80"/>
        <v>20.753189868596458</v>
      </c>
      <c r="BR174" s="35" t="s">
        <v>148</v>
      </c>
      <c r="BS174" s="8"/>
      <c r="BT174" s="11" t="s">
        <v>139</v>
      </c>
      <c r="BU174" s="51">
        <f>BQ174</f>
        <v>20.753189868596458</v>
      </c>
      <c r="BV174" s="51">
        <f>BP174</f>
        <v>26.590609916630104</v>
      </c>
      <c r="BW174" s="51">
        <f>BO174</f>
        <v>18.692449355432782</v>
      </c>
      <c r="BX174" s="51">
        <f>BN174</f>
        <v>24.48162968352128</v>
      </c>
      <c r="BY174" s="51">
        <f>BM174</f>
        <v>15.453495089543617</v>
      </c>
      <c r="BZ174" s="51">
        <f>BL174</f>
        <v>14.45945945945946</v>
      </c>
      <c r="CA174" s="51">
        <f>BK174</f>
        <v>16.018306636155607</v>
      </c>
      <c r="CB174" s="51">
        <f>BJ174</f>
        <v>48.520710059171599</v>
      </c>
      <c r="CC174" s="51"/>
      <c r="CD174" s="51"/>
      <c r="CE174" s="37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12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</row>
    <row r="175" spans="2:200">
      <c r="B175" s="8"/>
      <c r="C175" s="8"/>
      <c r="D175" s="8"/>
      <c r="E175" s="8"/>
      <c r="F175" s="8"/>
      <c r="G175" s="80"/>
      <c r="H175" s="8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9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51">
        <f t="shared" ref="BJ175:BQ175" si="81">BJ162/BJ159*100</f>
        <v>51.479289940828401</v>
      </c>
      <c r="BK175" s="51">
        <f t="shared" si="81"/>
        <v>1.4645308924485128</v>
      </c>
      <c r="BL175" s="51">
        <f t="shared" si="81"/>
        <v>0.30405405405405406</v>
      </c>
      <c r="BM175" s="51">
        <f t="shared" si="81"/>
        <v>1.6464471403812824</v>
      </c>
      <c r="BN175" s="51">
        <f t="shared" si="81"/>
        <v>2.782830120043652</v>
      </c>
      <c r="BO175" s="51">
        <f t="shared" si="81"/>
        <v>5.3406998158379375</v>
      </c>
      <c r="BP175" s="51">
        <f t="shared" si="81"/>
        <v>4.1026766125493639</v>
      </c>
      <c r="BQ175" s="51">
        <f t="shared" si="81"/>
        <v>3.0517996572081509</v>
      </c>
      <c r="BR175" s="35" t="s">
        <v>157</v>
      </c>
      <c r="BS175" s="8"/>
      <c r="BT175" s="11" t="s">
        <v>76</v>
      </c>
      <c r="BU175" s="51">
        <f>BQ175</f>
        <v>3.0517996572081509</v>
      </c>
      <c r="BV175" s="51">
        <f>BP175</f>
        <v>4.1026766125493639</v>
      </c>
      <c r="BW175" s="51">
        <f>BO175</f>
        <v>5.3406998158379375</v>
      </c>
      <c r="BX175" s="51">
        <f>BN175</f>
        <v>2.782830120043652</v>
      </c>
      <c r="BY175" s="51">
        <f>BM175</f>
        <v>1.6464471403812824</v>
      </c>
      <c r="BZ175" s="51">
        <f>BL175</f>
        <v>0.30405405405405406</v>
      </c>
      <c r="CA175" s="51">
        <f>BK175</f>
        <v>1.4645308924485128</v>
      </c>
      <c r="CB175" s="51">
        <f>BJ175</f>
        <v>51.479289940828401</v>
      </c>
      <c r="CC175" s="51"/>
      <c r="CD175" s="51"/>
      <c r="CE175" s="37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12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</row>
    <row r="176" spans="2:200">
      <c r="B176" s="8"/>
      <c r="C176" s="8"/>
      <c r="D176" s="8"/>
      <c r="E176" s="8"/>
      <c r="F176" s="8"/>
      <c r="G176" s="80"/>
      <c r="H176" s="8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9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52" t="s">
        <v>83</v>
      </c>
      <c r="BK176" s="51">
        <f t="shared" ref="BK176:BQ176" si="82">BK163/BK159*100</f>
        <v>3.9359267734553773</v>
      </c>
      <c r="BL176" s="51">
        <f t="shared" si="82"/>
        <v>5.1013513513513509</v>
      </c>
      <c r="BM176" s="51">
        <f t="shared" si="82"/>
        <v>5.545927209705372</v>
      </c>
      <c r="BN176" s="51">
        <f t="shared" si="82"/>
        <v>3.9468897781011281</v>
      </c>
      <c r="BO176" s="51">
        <f t="shared" si="82"/>
        <v>1.8416206261510131</v>
      </c>
      <c r="BP176" s="51">
        <f t="shared" si="82"/>
        <v>3.9491004826678369</v>
      </c>
      <c r="BQ176" s="51">
        <f t="shared" si="82"/>
        <v>4.1230241858693581</v>
      </c>
      <c r="BR176" s="35" t="s">
        <v>167</v>
      </c>
      <c r="BS176" s="8"/>
      <c r="BT176" s="7" t="s">
        <v>77</v>
      </c>
      <c r="BU176" s="51">
        <f>BQ176</f>
        <v>4.1230241858693581</v>
      </c>
      <c r="BV176" s="51">
        <f>BP176</f>
        <v>3.9491004826678369</v>
      </c>
      <c r="BW176" s="51">
        <f>BO176</f>
        <v>1.8416206261510131</v>
      </c>
      <c r="BX176" s="51">
        <f>BN176</f>
        <v>3.9468897781011281</v>
      </c>
      <c r="BY176" s="51">
        <f>BM176</f>
        <v>5.545927209705372</v>
      </c>
      <c r="BZ176" s="51">
        <f>BL176</f>
        <v>5.1013513513513509</v>
      </c>
      <c r="CA176" s="51">
        <f>BK176</f>
        <v>3.9359267734553773</v>
      </c>
      <c r="CB176" s="52" t="s">
        <v>83</v>
      </c>
      <c r="CC176" s="52"/>
      <c r="CD176" s="52"/>
      <c r="CE176" s="36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12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</row>
    <row r="177" spans="2:200">
      <c r="B177" s="8"/>
      <c r="C177" s="8"/>
      <c r="D177" s="8"/>
      <c r="E177" s="8"/>
      <c r="F177" s="8"/>
      <c r="G177" s="80"/>
      <c r="H177" s="8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9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9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12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</row>
    <row r="178" spans="2:200">
      <c r="B178" s="8"/>
      <c r="C178" s="8"/>
      <c r="D178" s="8"/>
      <c r="E178" s="8"/>
      <c r="F178" s="8"/>
      <c r="G178" s="80"/>
      <c r="H178" s="8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9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11" t="s">
        <v>302</v>
      </c>
      <c r="BM178" s="8"/>
      <c r="BN178" s="8"/>
      <c r="BO178" s="8"/>
      <c r="BP178" s="8"/>
      <c r="BQ178" s="8"/>
      <c r="BR178" s="8"/>
      <c r="BS178" s="8"/>
      <c r="BT178" s="11" t="s">
        <v>303</v>
      </c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9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12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</row>
    <row r="179" spans="2:200">
      <c r="B179" s="8"/>
      <c r="C179" s="8"/>
      <c r="D179" s="8"/>
      <c r="E179" s="8"/>
      <c r="F179" s="8"/>
      <c r="G179" s="80"/>
      <c r="H179" s="8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9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11" t="s">
        <v>212</v>
      </c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9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12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</row>
    <row r="180" spans="2:200">
      <c r="B180" s="8"/>
      <c r="C180" s="8"/>
      <c r="D180" s="8"/>
      <c r="E180" s="8"/>
      <c r="F180" s="8"/>
      <c r="G180" s="80"/>
      <c r="H180" s="8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9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9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12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</row>
    <row r="181" spans="2:200">
      <c r="B181" s="8"/>
      <c r="C181" s="8"/>
      <c r="D181" s="8"/>
      <c r="E181" s="8"/>
      <c r="F181" s="8"/>
      <c r="G181" s="80"/>
      <c r="H181" s="8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9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9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12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</row>
    <row r="182" spans="2:200">
      <c r="B182" s="8"/>
      <c r="C182" s="8"/>
      <c r="D182" s="8"/>
      <c r="E182" s="8"/>
      <c r="F182" s="8"/>
      <c r="G182" s="80"/>
      <c r="H182" s="8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9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9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12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</row>
    <row r="183" spans="2:200">
      <c r="B183" s="8"/>
      <c r="C183" s="8"/>
      <c r="D183" s="8"/>
      <c r="E183" s="8"/>
      <c r="F183" s="8"/>
      <c r="G183" s="80"/>
      <c r="H183" s="8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9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9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12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</row>
    <row r="184" spans="2:200">
      <c r="B184" s="8"/>
      <c r="C184" s="8"/>
      <c r="D184" s="8"/>
      <c r="E184" s="8"/>
      <c r="F184" s="8"/>
      <c r="G184" s="80"/>
      <c r="H184" s="8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9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9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12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</row>
    <row r="185" spans="2:200">
      <c r="B185" s="8"/>
      <c r="C185" s="8"/>
      <c r="D185" s="8"/>
      <c r="E185" s="8"/>
      <c r="F185" s="8"/>
      <c r="G185" s="80"/>
      <c r="H185" s="8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9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9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12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</row>
    <row r="186" spans="2:200">
      <c r="B186" s="8"/>
      <c r="C186" s="8"/>
      <c r="D186" s="8"/>
      <c r="E186" s="8"/>
      <c r="F186" s="8"/>
      <c r="G186" s="80"/>
      <c r="H186" s="8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9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9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12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</row>
    <row r="187" spans="2:200">
      <c r="B187" s="8"/>
      <c r="C187" s="8"/>
      <c r="D187" s="8"/>
      <c r="E187" s="8"/>
      <c r="F187" s="8"/>
      <c r="G187" s="80"/>
      <c r="H187" s="8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9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9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12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</row>
    <row r="188" spans="2:200">
      <c r="B188" s="8"/>
      <c r="C188" s="8"/>
      <c r="D188" s="8"/>
      <c r="E188" s="8"/>
      <c r="F188" s="8"/>
      <c r="G188" s="80"/>
      <c r="H188" s="8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9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9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12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</row>
    <row r="189" spans="2:200">
      <c r="B189" s="8"/>
      <c r="C189" s="8"/>
      <c r="D189" s="8"/>
      <c r="E189" s="8"/>
      <c r="F189" s="8"/>
      <c r="G189" s="80"/>
      <c r="H189" s="8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9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9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12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</row>
    <row r="190" spans="2:200">
      <c r="B190" s="8"/>
      <c r="C190" s="8"/>
      <c r="D190" s="8"/>
      <c r="E190" s="8"/>
      <c r="F190" s="8"/>
      <c r="G190" s="80"/>
      <c r="H190" s="8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9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9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12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</row>
    <row r="191" spans="2:200">
      <c r="B191" s="8"/>
      <c r="C191" s="8"/>
      <c r="D191" s="8"/>
      <c r="E191" s="8"/>
      <c r="F191" s="8"/>
      <c r="G191" s="80"/>
      <c r="H191" s="8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9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9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12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</row>
    <row r="192" spans="2:200">
      <c r="B192" s="8"/>
      <c r="C192" s="8"/>
      <c r="D192" s="8"/>
      <c r="E192" s="8"/>
      <c r="F192" s="8"/>
      <c r="G192" s="80"/>
      <c r="H192" s="8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9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9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12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</row>
    <row r="193" spans="2:200">
      <c r="B193" s="8"/>
      <c r="C193" s="8"/>
      <c r="D193" s="8"/>
      <c r="E193" s="8"/>
      <c r="F193" s="8"/>
      <c r="G193" s="80"/>
      <c r="H193" s="8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9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9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12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</row>
    <row r="194" spans="2:200">
      <c r="B194" s="8"/>
      <c r="C194" s="8"/>
      <c r="D194" s="8"/>
      <c r="E194" s="8"/>
      <c r="F194" s="8"/>
      <c r="G194" s="80"/>
      <c r="H194" s="8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9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9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12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</row>
    <row r="195" spans="2:200">
      <c r="B195" s="8"/>
      <c r="C195" s="8"/>
      <c r="D195" s="8"/>
      <c r="E195" s="8"/>
      <c r="F195" s="8"/>
      <c r="G195" s="80"/>
      <c r="H195" s="8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9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9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12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</row>
    <row r="196" spans="2:200">
      <c r="B196" s="8"/>
      <c r="C196" s="8"/>
      <c r="D196" s="8"/>
      <c r="E196" s="8"/>
      <c r="F196" s="8"/>
      <c r="G196" s="80"/>
      <c r="H196" s="8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9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12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</row>
    <row r="197" spans="2:200">
      <c r="B197" s="8"/>
      <c r="C197" s="8"/>
      <c r="D197" s="8"/>
      <c r="E197" s="8"/>
      <c r="F197" s="8"/>
      <c r="G197" s="80"/>
      <c r="H197" s="8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9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9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12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</row>
    <row r="198" spans="2:200">
      <c r="B198" s="8"/>
      <c r="C198" s="8"/>
      <c r="D198" s="8"/>
      <c r="E198" s="8"/>
      <c r="F198" s="8"/>
      <c r="G198" s="80"/>
      <c r="H198" s="8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9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9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12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</row>
    <row r="199" spans="2:200">
      <c r="B199" s="8"/>
      <c r="C199" s="8"/>
      <c r="D199" s="8"/>
      <c r="E199" s="8"/>
      <c r="F199" s="8"/>
      <c r="G199" s="80"/>
      <c r="H199" s="8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9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9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12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</row>
    <row r="200" spans="2:200">
      <c r="B200" s="8"/>
      <c r="C200" s="8"/>
      <c r="D200" s="8"/>
      <c r="E200" s="8"/>
      <c r="F200" s="8"/>
      <c r="G200" s="80"/>
      <c r="H200" s="8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9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9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12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</row>
    <row r="201" spans="2:200">
      <c r="B201" s="8"/>
      <c r="C201" s="8"/>
      <c r="D201" s="8"/>
      <c r="E201" s="8"/>
      <c r="F201" s="8"/>
      <c r="G201" s="80"/>
      <c r="H201" s="8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9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9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12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</row>
    <row r="202" spans="2:200">
      <c r="B202" s="8"/>
      <c r="C202" s="8"/>
      <c r="D202" s="8"/>
      <c r="E202" s="8"/>
      <c r="F202" s="8"/>
      <c r="G202" s="80"/>
      <c r="H202" s="8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9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9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12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</row>
    <row r="203" spans="2:200">
      <c r="B203" s="8"/>
      <c r="C203" s="8"/>
      <c r="D203" s="8"/>
      <c r="E203" s="8"/>
      <c r="F203" s="8"/>
      <c r="G203" s="80"/>
      <c r="H203" s="8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9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9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12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</row>
    <row r="204" spans="2:200">
      <c r="B204" s="8"/>
      <c r="C204" s="8"/>
      <c r="D204" s="8"/>
      <c r="E204" s="8"/>
      <c r="F204" s="8"/>
      <c r="G204" s="80"/>
      <c r="H204" s="8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9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9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12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</row>
    <row r="205" spans="2:200">
      <c r="B205" s="8"/>
      <c r="C205" s="8"/>
      <c r="D205" s="8"/>
      <c r="E205" s="8"/>
      <c r="F205" s="8"/>
      <c r="G205" s="80"/>
      <c r="H205" s="8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9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9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12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</row>
    <row r="206" spans="2:200">
      <c r="B206" s="8"/>
      <c r="C206" s="8"/>
      <c r="D206" s="8"/>
      <c r="E206" s="8"/>
      <c r="F206" s="8"/>
      <c r="G206" s="80"/>
      <c r="H206" s="8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9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9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12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</row>
    <row r="207" spans="2:200">
      <c r="B207" s="8"/>
      <c r="C207" s="8"/>
      <c r="D207" s="8"/>
      <c r="E207" s="8"/>
      <c r="F207" s="8"/>
      <c r="G207" s="80"/>
      <c r="H207" s="8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9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9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12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</row>
    <row r="208" spans="2:200">
      <c r="B208" s="8"/>
      <c r="C208" s="8"/>
      <c r="D208" s="8"/>
      <c r="E208" s="8"/>
      <c r="F208" s="8"/>
      <c r="G208" s="80"/>
      <c r="H208" s="8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9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9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12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</row>
    <row r="209" spans="2:200">
      <c r="B209" s="8"/>
      <c r="C209" s="8"/>
      <c r="D209" s="8"/>
      <c r="E209" s="8"/>
      <c r="F209" s="8"/>
      <c r="G209" s="80"/>
      <c r="H209" s="8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9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9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12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</row>
    <row r="210" spans="2:200">
      <c r="B210" s="8"/>
      <c r="C210" s="8"/>
      <c r="D210" s="8"/>
      <c r="E210" s="8"/>
      <c r="F210" s="8"/>
      <c r="G210" s="80"/>
      <c r="H210" s="8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9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9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12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</row>
    <row r="211" spans="2:200">
      <c r="B211" s="8"/>
      <c r="C211" s="8"/>
      <c r="D211" s="8"/>
      <c r="E211" s="8"/>
      <c r="F211" s="8"/>
      <c r="G211" s="80"/>
      <c r="H211" s="8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9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9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12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</row>
    <row r="212" spans="2:200">
      <c r="B212" s="8"/>
      <c r="C212" s="8"/>
      <c r="D212" s="8"/>
      <c r="E212" s="8"/>
      <c r="F212" s="8"/>
      <c r="G212" s="80"/>
      <c r="H212" s="8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9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9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12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</row>
    <row r="213" spans="2:200">
      <c r="B213" s="8"/>
      <c r="C213" s="8"/>
      <c r="D213" s="8"/>
      <c r="E213" s="8"/>
      <c r="F213" s="8"/>
      <c r="G213" s="80"/>
      <c r="H213" s="8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9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9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12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</row>
    <row r="214" spans="2:200">
      <c r="B214" s="8"/>
      <c r="C214" s="8"/>
      <c r="D214" s="8"/>
      <c r="E214" s="8"/>
      <c r="F214" s="8"/>
      <c r="G214" s="80"/>
      <c r="H214" s="8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9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9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12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</row>
    <row r="215" spans="2:200">
      <c r="B215" s="8"/>
      <c r="C215" s="8"/>
      <c r="D215" s="8"/>
      <c r="E215" s="8"/>
      <c r="F215" s="8"/>
      <c r="G215" s="80"/>
      <c r="H215" s="8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9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9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12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</row>
    <row r="216" spans="2:200">
      <c r="B216" s="8"/>
      <c r="C216" s="8"/>
      <c r="D216" s="8"/>
      <c r="E216" s="8"/>
      <c r="F216" s="8"/>
      <c r="G216" s="80"/>
      <c r="H216" s="8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9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9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12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</row>
    <row r="217" spans="2:200">
      <c r="B217" s="8"/>
      <c r="C217" s="8"/>
      <c r="D217" s="8"/>
      <c r="E217" s="8"/>
      <c r="F217" s="8"/>
      <c r="G217" s="80"/>
      <c r="H217" s="8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9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9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12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</row>
    <row r="218" spans="2:200">
      <c r="B218" s="8"/>
      <c r="C218" s="8"/>
      <c r="D218" s="8"/>
      <c r="E218" s="8"/>
      <c r="F218" s="8"/>
      <c r="G218" s="80"/>
      <c r="H218" s="8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9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9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12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</row>
    <row r="219" spans="2:200">
      <c r="B219" s="8"/>
      <c r="C219" s="8"/>
      <c r="D219" s="8"/>
      <c r="E219" s="8"/>
      <c r="F219" s="8"/>
      <c r="G219" s="80"/>
      <c r="H219" s="8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9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9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12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</row>
    <row r="220" spans="2:200">
      <c r="B220" s="8"/>
      <c r="C220" s="8"/>
      <c r="D220" s="8"/>
      <c r="E220" s="8"/>
      <c r="F220" s="8"/>
      <c r="G220" s="80"/>
      <c r="H220" s="8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9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9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12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</row>
    <row r="221" spans="2:200">
      <c r="B221" s="8"/>
      <c r="C221" s="8"/>
      <c r="D221" s="8"/>
      <c r="E221" s="8"/>
      <c r="F221" s="8"/>
      <c r="G221" s="80"/>
      <c r="H221" s="8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9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9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12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</row>
    <row r="222" spans="2:200">
      <c r="B222" s="8"/>
      <c r="C222" s="8"/>
      <c r="D222" s="8"/>
      <c r="E222" s="8"/>
      <c r="F222" s="8"/>
      <c r="G222" s="80"/>
      <c r="H222" s="8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9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9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12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</row>
    <row r="223" spans="2:200">
      <c r="B223" s="8"/>
      <c r="C223" s="8"/>
      <c r="D223" s="8"/>
      <c r="E223" s="8"/>
      <c r="F223" s="8"/>
      <c r="G223" s="80"/>
      <c r="H223" s="8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9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9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12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</row>
    <row r="224" spans="2:200">
      <c r="B224" s="8"/>
      <c r="C224" s="8"/>
      <c r="D224" s="8"/>
      <c r="E224" s="8"/>
      <c r="F224" s="8"/>
      <c r="G224" s="80"/>
      <c r="H224" s="8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9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9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12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</row>
    <row r="225" spans="2:200">
      <c r="B225" s="8"/>
      <c r="C225" s="8"/>
      <c r="D225" s="8"/>
      <c r="E225" s="8"/>
      <c r="F225" s="8"/>
      <c r="G225" s="80"/>
      <c r="H225" s="8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9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9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12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</row>
    <row r="226" spans="2:200">
      <c r="B226" s="8"/>
      <c r="C226" s="8"/>
      <c r="D226" s="8"/>
      <c r="E226" s="8"/>
      <c r="F226" s="8"/>
      <c r="G226" s="80"/>
      <c r="H226" s="8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9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9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12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</row>
    <row r="227" spans="2:200">
      <c r="B227" s="8"/>
      <c r="C227" s="8"/>
      <c r="D227" s="8"/>
      <c r="E227" s="8"/>
      <c r="F227" s="8"/>
      <c r="G227" s="80"/>
      <c r="H227" s="8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9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9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12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</row>
    <row r="228" spans="2:200">
      <c r="B228" s="8"/>
      <c r="C228" s="8"/>
      <c r="D228" s="8"/>
      <c r="E228" s="8"/>
      <c r="F228" s="8"/>
      <c r="G228" s="80"/>
      <c r="H228" s="8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9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9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12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</row>
    <row r="229" spans="2:200">
      <c r="B229" s="8"/>
      <c r="C229" s="8"/>
      <c r="D229" s="8"/>
      <c r="E229" s="8"/>
      <c r="F229" s="8"/>
      <c r="G229" s="80"/>
      <c r="H229" s="8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9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9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12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</row>
    <row r="230" spans="2:200">
      <c r="B230" s="8"/>
      <c r="C230" s="8"/>
      <c r="D230" s="8"/>
      <c r="E230" s="8"/>
      <c r="F230" s="8"/>
      <c r="G230" s="80"/>
      <c r="H230" s="8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9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9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12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</row>
    <row r="231" spans="2:200">
      <c r="B231" s="8"/>
      <c r="C231" s="8"/>
      <c r="D231" s="8"/>
      <c r="E231" s="8"/>
      <c r="F231" s="8"/>
      <c r="G231" s="80"/>
      <c r="H231" s="8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9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9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12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</row>
    <row r="232" spans="2:200">
      <c r="B232" s="8"/>
      <c r="C232" s="8"/>
      <c r="D232" s="8"/>
      <c r="E232" s="8"/>
      <c r="F232" s="8"/>
      <c r="G232" s="80"/>
      <c r="H232" s="8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9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9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12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</row>
    <row r="233" spans="2:200">
      <c r="B233" s="8"/>
      <c r="C233" s="8"/>
      <c r="D233" s="8"/>
      <c r="E233" s="8"/>
      <c r="F233" s="8"/>
      <c r="G233" s="80"/>
      <c r="H233" s="8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9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9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12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</row>
    <row r="234" spans="2:200">
      <c r="B234" s="8"/>
      <c r="C234" s="8"/>
      <c r="D234" s="8"/>
      <c r="E234" s="8"/>
      <c r="F234" s="8"/>
      <c r="G234" s="80"/>
      <c r="H234" s="8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9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9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12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</row>
    <row r="235" spans="2:200">
      <c r="B235" s="8"/>
      <c r="C235" s="8"/>
      <c r="D235" s="8"/>
      <c r="E235" s="8"/>
      <c r="F235" s="8"/>
      <c r="G235" s="80"/>
      <c r="H235" s="8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9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9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12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</row>
    <row r="236" spans="2:200">
      <c r="B236" s="8"/>
      <c r="C236" s="8"/>
      <c r="D236" s="8"/>
      <c r="E236" s="8"/>
      <c r="F236" s="8"/>
      <c r="G236" s="80"/>
      <c r="H236" s="8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9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9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12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</row>
    <row r="237" spans="2:200">
      <c r="B237" s="8"/>
      <c r="C237" s="8"/>
      <c r="D237" s="8"/>
      <c r="E237" s="8"/>
      <c r="F237" s="8"/>
      <c r="G237" s="80"/>
      <c r="H237" s="8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9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9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12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</row>
    <row r="238" spans="2:200">
      <c r="B238" s="8"/>
      <c r="C238" s="8"/>
      <c r="D238" s="8"/>
      <c r="E238" s="8"/>
      <c r="F238" s="8"/>
      <c r="G238" s="80"/>
      <c r="H238" s="8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9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9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12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</row>
    <row r="239" spans="2:200">
      <c r="B239" s="8"/>
      <c r="C239" s="8"/>
      <c r="D239" s="8"/>
      <c r="E239" s="8"/>
      <c r="F239" s="8"/>
      <c r="G239" s="80"/>
      <c r="H239" s="8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9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9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12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</row>
    <row r="240" spans="2:200">
      <c r="B240" s="8"/>
      <c r="C240" s="8"/>
      <c r="D240" s="8"/>
      <c r="E240" s="8"/>
      <c r="F240" s="8"/>
      <c r="G240" s="80"/>
      <c r="H240" s="8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9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9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12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</row>
    <row r="241" spans="2:200">
      <c r="B241" s="8"/>
      <c r="C241" s="8"/>
      <c r="D241" s="8"/>
      <c r="E241" s="8"/>
      <c r="F241" s="8"/>
      <c r="G241" s="80"/>
      <c r="H241" s="8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9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9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12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</row>
    <row r="242" spans="2:200">
      <c r="B242" s="8"/>
      <c r="C242" s="8"/>
      <c r="D242" s="8"/>
      <c r="E242" s="8"/>
      <c r="F242" s="8"/>
      <c r="G242" s="80"/>
      <c r="H242" s="8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9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9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12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</row>
    <row r="243" spans="2:200">
      <c r="B243" s="8"/>
      <c r="C243" s="8"/>
      <c r="D243" s="8"/>
      <c r="E243" s="8"/>
      <c r="F243" s="8"/>
      <c r="G243" s="80"/>
      <c r="H243" s="8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9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12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</row>
    <row r="244" spans="2:200">
      <c r="B244" s="8"/>
      <c r="C244" s="8"/>
      <c r="D244" s="8"/>
      <c r="E244" s="8"/>
      <c r="F244" s="8"/>
      <c r="G244" s="80"/>
      <c r="H244" s="8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9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12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</row>
    <row r="245" spans="2:200">
      <c r="B245" s="8"/>
      <c r="C245" s="8"/>
      <c r="D245" s="8"/>
      <c r="E245" s="8"/>
      <c r="F245" s="8"/>
      <c r="G245" s="80"/>
      <c r="H245" s="8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9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9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12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</row>
    <row r="246" spans="2:200">
      <c r="B246" s="8"/>
      <c r="C246" s="8"/>
      <c r="D246" s="8"/>
      <c r="E246" s="8"/>
      <c r="F246" s="8"/>
      <c r="G246" s="80"/>
      <c r="H246" s="8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9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9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12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</row>
    <row r="247" spans="2:200">
      <c r="B247" s="8"/>
      <c r="C247" s="8"/>
      <c r="D247" s="8"/>
      <c r="E247" s="8"/>
      <c r="F247" s="8"/>
      <c r="G247" s="80"/>
      <c r="H247" s="8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9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9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12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</row>
    <row r="248" spans="2:200">
      <c r="B248" s="8"/>
      <c r="C248" s="8"/>
      <c r="D248" s="8"/>
      <c r="E248" s="8"/>
      <c r="F248" s="8"/>
      <c r="G248" s="80"/>
      <c r="H248" s="8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9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9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12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</row>
    <row r="249" spans="2:200">
      <c r="B249" s="8"/>
      <c r="C249" s="8"/>
      <c r="D249" s="8"/>
      <c r="E249" s="8"/>
      <c r="F249" s="8"/>
      <c r="G249" s="80"/>
      <c r="H249" s="8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9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9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12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</row>
    <row r="250" spans="2:200">
      <c r="B250" s="8"/>
      <c r="C250" s="8"/>
      <c r="D250" s="8"/>
      <c r="E250" s="8"/>
      <c r="F250" s="8"/>
      <c r="G250" s="80"/>
      <c r="H250" s="8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9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9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12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</row>
    <row r="251" spans="2:200">
      <c r="B251" s="8"/>
      <c r="C251" s="8"/>
      <c r="D251" s="8"/>
      <c r="E251" s="8"/>
      <c r="F251" s="8"/>
      <c r="G251" s="80"/>
      <c r="H251" s="8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9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9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12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</row>
    <row r="252" spans="2:200">
      <c r="B252" s="8"/>
      <c r="C252" s="8"/>
      <c r="D252" s="8"/>
      <c r="E252" s="8"/>
      <c r="F252" s="8"/>
      <c r="G252" s="80"/>
      <c r="H252" s="8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9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9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12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</row>
    <row r="253" spans="2:200">
      <c r="B253" s="8"/>
      <c r="C253" s="8"/>
      <c r="D253" s="8"/>
      <c r="E253" s="8"/>
      <c r="F253" s="8"/>
      <c r="G253" s="80"/>
      <c r="H253" s="8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9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9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12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</row>
    <row r="254" spans="2:200">
      <c r="B254" s="8"/>
      <c r="C254" s="8"/>
      <c r="D254" s="8"/>
      <c r="E254" s="8"/>
      <c r="F254" s="8"/>
      <c r="G254" s="80"/>
      <c r="H254" s="8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9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9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12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</row>
    <row r="255" spans="2:200">
      <c r="B255" s="8"/>
      <c r="C255" s="8"/>
      <c r="D255" s="8"/>
      <c r="E255" s="8"/>
      <c r="F255" s="8"/>
      <c r="G255" s="80"/>
      <c r="H255" s="8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9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9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12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</row>
    <row r="256" spans="2:200">
      <c r="B256" s="8"/>
      <c r="C256" s="8"/>
      <c r="D256" s="8"/>
      <c r="E256" s="8"/>
      <c r="F256" s="8"/>
      <c r="G256" s="80"/>
      <c r="H256" s="8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9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9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12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</row>
    <row r="257" spans="2:200">
      <c r="B257" s="8"/>
      <c r="C257" s="8"/>
      <c r="D257" s="8"/>
      <c r="E257" s="8"/>
      <c r="F257" s="8"/>
      <c r="G257" s="80"/>
      <c r="H257" s="8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9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9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12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</row>
    <row r="258" spans="2:200">
      <c r="B258" s="8"/>
      <c r="C258" s="8"/>
      <c r="D258" s="8"/>
      <c r="E258" s="8"/>
      <c r="F258" s="8"/>
      <c r="G258" s="80"/>
      <c r="H258" s="8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9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9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12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</row>
    <row r="259" spans="2:200">
      <c r="B259" s="8"/>
      <c r="C259" s="8"/>
      <c r="D259" s="8"/>
      <c r="E259" s="8"/>
      <c r="F259" s="8"/>
      <c r="G259" s="80"/>
      <c r="H259" s="8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9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9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12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</row>
    <row r="260" spans="2:200">
      <c r="B260" s="8"/>
      <c r="C260" s="8"/>
      <c r="D260" s="8"/>
      <c r="E260" s="8"/>
      <c r="F260" s="8"/>
      <c r="G260" s="80"/>
      <c r="H260" s="8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9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9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12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</row>
    <row r="261" spans="2:200">
      <c r="B261" s="8"/>
      <c r="C261" s="8"/>
      <c r="D261" s="8"/>
      <c r="E261" s="8"/>
      <c r="F261" s="8"/>
      <c r="G261" s="80"/>
      <c r="H261" s="8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9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9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12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</row>
    <row r="262" spans="2:200">
      <c r="B262" s="8"/>
      <c r="C262" s="8"/>
      <c r="D262" s="8"/>
      <c r="E262" s="8"/>
      <c r="F262" s="8"/>
      <c r="G262" s="80"/>
      <c r="H262" s="8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9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9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12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</row>
    <row r="263" spans="2:200">
      <c r="B263" s="8"/>
      <c r="C263" s="8"/>
      <c r="D263" s="8"/>
      <c r="E263" s="8"/>
      <c r="F263" s="8"/>
      <c r="G263" s="80"/>
      <c r="H263" s="8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9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9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12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</row>
    <row r="264" spans="2:200">
      <c r="B264" s="8"/>
      <c r="C264" s="8"/>
      <c r="D264" s="8"/>
      <c r="E264" s="8"/>
      <c r="F264" s="8"/>
      <c r="G264" s="80"/>
      <c r="H264" s="8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9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9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12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</row>
    <row r="265" spans="2:200">
      <c r="B265" s="8"/>
      <c r="C265" s="8"/>
      <c r="D265" s="8"/>
      <c r="E265" s="8"/>
      <c r="F265" s="8"/>
      <c r="G265" s="80"/>
      <c r="H265" s="8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9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9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12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</row>
    <row r="266" spans="2:200">
      <c r="B266" s="8"/>
      <c r="C266" s="8"/>
      <c r="D266" s="8"/>
      <c r="E266" s="8"/>
      <c r="F266" s="8"/>
      <c r="G266" s="80"/>
      <c r="H266" s="8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9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9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12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</row>
    <row r="267" spans="2:200">
      <c r="B267" s="8"/>
      <c r="C267" s="8"/>
      <c r="D267" s="8"/>
      <c r="E267" s="8"/>
      <c r="F267" s="8"/>
      <c r="G267" s="80"/>
      <c r="H267" s="8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9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9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12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</row>
    <row r="268" spans="2:200">
      <c r="B268" s="8"/>
      <c r="C268" s="8"/>
      <c r="D268" s="8"/>
      <c r="E268" s="8"/>
      <c r="F268" s="8"/>
      <c r="G268" s="80"/>
      <c r="H268" s="8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9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9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12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</row>
    <row r="269" spans="2:200">
      <c r="B269" s="8"/>
      <c r="C269" s="8"/>
      <c r="D269" s="8"/>
      <c r="E269" s="8"/>
      <c r="F269" s="8"/>
      <c r="G269" s="80"/>
      <c r="H269" s="8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9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9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12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</row>
    <row r="270" spans="2:200">
      <c r="B270" s="8"/>
      <c r="C270" s="8"/>
      <c r="D270" s="8"/>
      <c r="E270" s="8"/>
      <c r="F270" s="8"/>
      <c r="G270" s="80"/>
      <c r="H270" s="8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9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9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12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</row>
    <row r="271" spans="2:200">
      <c r="B271" s="8"/>
      <c r="C271" s="8"/>
      <c r="D271" s="8"/>
      <c r="E271" s="8"/>
      <c r="F271" s="8"/>
      <c r="G271" s="80"/>
      <c r="H271" s="8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9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9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12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</row>
    <row r="272" spans="2:200">
      <c r="B272" s="8"/>
      <c r="C272" s="8"/>
      <c r="D272" s="8"/>
      <c r="E272" s="8"/>
      <c r="F272" s="8"/>
      <c r="G272" s="80"/>
      <c r="H272" s="8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9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9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12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</row>
    <row r="273" spans="2:200">
      <c r="B273" s="8"/>
      <c r="C273" s="8"/>
      <c r="D273" s="8"/>
      <c r="E273" s="8"/>
      <c r="F273" s="8"/>
      <c r="G273" s="80"/>
      <c r="H273" s="8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9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9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12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</row>
    <row r="274" spans="2:200">
      <c r="B274" s="8"/>
      <c r="C274" s="8"/>
      <c r="D274" s="8"/>
      <c r="E274" s="8"/>
      <c r="F274" s="8"/>
      <c r="G274" s="80"/>
      <c r="H274" s="8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9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9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12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</row>
    <row r="275" spans="2:200">
      <c r="B275" s="8"/>
      <c r="C275" s="8"/>
      <c r="D275" s="8"/>
      <c r="E275" s="8"/>
      <c r="F275" s="8"/>
      <c r="G275" s="80"/>
      <c r="H275" s="8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9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9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12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</row>
    <row r="276" spans="2:200">
      <c r="B276" s="8"/>
      <c r="C276" s="8"/>
      <c r="D276" s="8"/>
      <c r="E276" s="8"/>
      <c r="F276" s="8"/>
      <c r="G276" s="80"/>
      <c r="H276" s="8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9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9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12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</row>
    <row r="277" spans="2:200">
      <c r="B277" s="8"/>
      <c r="C277" s="8"/>
      <c r="D277" s="8"/>
      <c r="E277" s="8"/>
      <c r="F277" s="8"/>
      <c r="G277" s="80"/>
      <c r="H277" s="8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9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9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12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</row>
    <row r="278" spans="2:200">
      <c r="B278" s="8"/>
      <c r="C278" s="8"/>
      <c r="D278" s="8"/>
      <c r="E278" s="8"/>
      <c r="F278" s="8"/>
      <c r="G278" s="80"/>
      <c r="H278" s="8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9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9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12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</row>
    <row r="279" spans="2:200">
      <c r="B279" s="8"/>
      <c r="C279" s="8"/>
      <c r="D279" s="8"/>
      <c r="E279" s="8"/>
      <c r="F279" s="8"/>
      <c r="G279" s="80"/>
      <c r="H279" s="8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9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9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12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</row>
    <row r="280" spans="2:200">
      <c r="B280" s="8"/>
      <c r="C280" s="8"/>
      <c r="D280" s="8"/>
      <c r="E280" s="8"/>
      <c r="F280" s="8"/>
      <c r="G280" s="80"/>
      <c r="H280" s="8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9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9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12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</row>
    <row r="281" spans="2:200">
      <c r="B281" s="8"/>
      <c r="C281" s="8"/>
      <c r="D281" s="8"/>
      <c r="E281" s="8"/>
      <c r="F281" s="8"/>
      <c r="G281" s="80"/>
      <c r="H281" s="8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9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9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12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</row>
    <row r="282" spans="2:200">
      <c r="B282" s="8"/>
      <c r="C282" s="8"/>
      <c r="D282" s="8"/>
      <c r="E282" s="8"/>
      <c r="F282" s="8"/>
      <c r="G282" s="80"/>
      <c r="H282" s="8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9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9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12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</row>
    <row r="283" spans="2:200">
      <c r="B283" s="8"/>
      <c r="C283" s="8"/>
      <c r="D283" s="8"/>
      <c r="E283" s="8"/>
      <c r="F283" s="8"/>
      <c r="G283" s="80"/>
      <c r="H283" s="8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9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9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12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</row>
    <row r="284" spans="2:200">
      <c r="B284" s="8"/>
      <c r="C284" s="8"/>
      <c r="D284" s="8"/>
      <c r="E284" s="8"/>
      <c r="F284" s="8"/>
      <c r="G284" s="80"/>
      <c r="H284" s="8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9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9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12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</row>
    <row r="285" spans="2:200">
      <c r="B285" s="8"/>
      <c r="C285" s="8"/>
      <c r="D285" s="8"/>
      <c r="E285" s="8"/>
      <c r="F285" s="8"/>
      <c r="G285" s="80"/>
      <c r="H285" s="8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9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9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12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</row>
    <row r="286" spans="2:200">
      <c r="B286" s="8"/>
      <c r="C286" s="8"/>
      <c r="D286" s="8"/>
      <c r="E286" s="8"/>
      <c r="F286" s="8"/>
      <c r="G286" s="80"/>
      <c r="H286" s="8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9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9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12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</row>
    <row r="287" spans="2:200">
      <c r="B287" s="8"/>
      <c r="C287" s="8"/>
      <c r="D287" s="8"/>
      <c r="E287" s="8"/>
      <c r="F287" s="8"/>
      <c r="G287" s="80"/>
      <c r="H287" s="8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9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9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12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</row>
    <row r="288" spans="2:200">
      <c r="B288" s="8"/>
      <c r="C288" s="8"/>
      <c r="D288" s="8"/>
      <c r="E288" s="8"/>
      <c r="F288" s="8"/>
      <c r="G288" s="80"/>
      <c r="H288" s="8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9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9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12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</row>
    <row r="289" spans="2:200">
      <c r="B289" s="8"/>
      <c r="C289" s="8"/>
      <c r="D289" s="8"/>
      <c r="E289" s="8"/>
      <c r="F289" s="8"/>
      <c r="G289" s="80"/>
      <c r="H289" s="8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9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9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12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</row>
    <row r="290" spans="2:200">
      <c r="B290" s="8"/>
      <c r="C290" s="8"/>
      <c r="D290" s="8"/>
      <c r="E290" s="8"/>
      <c r="F290" s="8"/>
      <c r="G290" s="80"/>
      <c r="H290" s="8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9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9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12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</row>
    <row r="291" spans="2:200">
      <c r="B291" s="8"/>
      <c r="C291" s="8"/>
      <c r="D291" s="8"/>
      <c r="E291" s="8"/>
      <c r="F291" s="8"/>
      <c r="G291" s="80"/>
      <c r="H291" s="8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9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9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12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</row>
    <row r="292" spans="2:200">
      <c r="B292" s="8"/>
      <c r="C292" s="8"/>
      <c r="D292" s="8"/>
      <c r="E292" s="8"/>
      <c r="F292" s="8"/>
      <c r="G292" s="80"/>
      <c r="H292" s="8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9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9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12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</row>
    <row r="293" spans="2:200">
      <c r="B293" s="8"/>
      <c r="C293" s="8"/>
      <c r="D293" s="8"/>
      <c r="E293" s="8"/>
      <c r="F293" s="8"/>
      <c r="G293" s="80"/>
      <c r="H293" s="8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9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9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12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</row>
    <row r="294" spans="2:200">
      <c r="B294" s="8"/>
      <c r="C294" s="8"/>
      <c r="D294" s="8"/>
      <c r="E294" s="8"/>
      <c r="F294" s="8"/>
      <c r="G294" s="80"/>
      <c r="H294" s="8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9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9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12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</row>
    <row r="295" spans="2:200">
      <c r="B295" s="8"/>
      <c r="C295" s="8"/>
      <c r="D295" s="8"/>
      <c r="E295" s="8"/>
      <c r="F295" s="8"/>
      <c r="G295" s="80"/>
      <c r="H295" s="8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9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9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12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</row>
    <row r="296" spans="2:200">
      <c r="B296" s="8"/>
      <c r="C296" s="8"/>
      <c r="D296" s="8"/>
      <c r="E296" s="8"/>
      <c r="F296" s="8"/>
      <c r="G296" s="80"/>
      <c r="H296" s="8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9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9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12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</row>
    <row r="297" spans="2:200">
      <c r="B297" s="8"/>
      <c r="C297" s="8"/>
      <c r="D297" s="8"/>
      <c r="E297" s="8"/>
      <c r="F297" s="8"/>
      <c r="G297" s="80"/>
      <c r="H297" s="8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9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9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12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</row>
    <row r="298" spans="2:200">
      <c r="B298" s="8"/>
      <c r="C298" s="8"/>
      <c r="D298" s="8"/>
      <c r="E298" s="8"/>
      <c r="F298" s="8"/>
      <c r="G298" s="80"/>
      <c r="H298" s="8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9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9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12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</row>
    <row r="299" spans="2:200">
      <c r="B299" s="8"/>
      <c r="C299" s="8"/>
      <c r="D299" s="8"/>
      <c r="E299" s="8"/>
      <c r="F299" s="8"/>
      <c r="G299" s="80"/>
      <c r="H299" s="8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9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9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12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</row>
    <row r="300" spans="2:200">
      <c r="B300" s="8"/>
      <c r="C300" s="8"/>
      <c r="D300" s="8"/>
      <c r="E300" s="8"/>
      <c r="F300" s="8"/>
      <c r="G300" s="80"/>
      <c r="H300" s="8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9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9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12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</row>
    <row r="301" spans="2:200">
      <c r="B301" s="8"/>
      <c r="C301" s="8"/>
      <c r="D301" s="8"/>
      <c r="E301" s="8"/>
      <c r="F301" s="8"/>
      <c r="G301" s="80"/>
      <c r="H301" s="8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9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9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12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</row>
    <row r="302" spans="2:200">
      <c r="B302" s="8"/>
      <c r="C302" s="8"/>
      <c r="D302" s="8"/>
      <c r="E302" s="8"/>
      <c r="F302" s="8"/>
      <c r="G302" s="80"/>
      <c r="H302" s="8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9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9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12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</row>
    <row r="303" spans="2:200">
      <c r="B303" s="8"/>
      <c r="C303" s="8"/>
      <c r="D303" s="8"/>
      <c r="E303" s="8"/>
      <c r="F303" s="8"/>
      <c r="G303" s="80"/>
      <c r="H303" s="8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9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9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12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</row>
    <row r="304" spans="2:200">
      <c r="B304" s="8"/>
      <c r="C304" s="8"/>
      <c r="D304" s="8"/>
      <c r="E304" s="8"/>
      <c r="F304" s="8"/>
      <c r="G304" s="80"/>
      <c r="H304" s="8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9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9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12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</row>
    <row r="305" spans="2:200">
      <c r="B305" s="8"/>
      <c r="C305" s="8"/>
      <c r="D305" s="8"/>
      <c r="E305" s="8"/>
      <c r="F305" s="8"/>
      <c r="G305" s="80"/>
      <c r="H305" s="8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9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9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12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</row>
    <row r="306" spans="2:200">
      <c r="B306" s="8"/>
      <c r="C306" s="8"/>
      <c r="D306" s="8"/>
      <c r="E306" s="8"/>
      <c r="F306" s="8"/>
      <c r="G306" s="80"/>
      <c r="H306" s="8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9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9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12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</row>
    <row r="307" spans="2:200">
      <c r="B307" s="8"/>
      <c r="C307" s="8"/>
      <c r="D307" s="8"/>
      <c r="E307" s="8"/>
      <c r="F307" s="8"/>
      <c r="G307" s="80"/>
      <c r="H307" s="8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9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9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12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</row>
    <row r="308" spans="2:200">
      <c r="B308" s="8"/>
      <c r="C308" s="8"/>
      <c r="D308" s="8"/>
      <c r="E308" s="8"/>
      <c r="F308" s="8"/>
      <c r="G308" s="80"/>
      <c r="H308" s="8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9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9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12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</row>
    <row r="309" spans="2:200">
      <c r="B309" s="8"/>
      <c r="C309" s="8"/>
      <c r="D309" s="8"/>
      <c r="E309" s="8"/>
      <c r="F309" s="8"/>
      <c r="G309" s="80"/>
      <c r="H309" s="8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9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9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12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</row>
    <row r="310" spans="2:200">
      <c r="B310" s="8"/>
      <c r="C310" s="8"/>
      <c r="D310" s="8"/>
      <c r="E310" s="8"/>
      <c r="F310" s="8"/>
      <c r="G310" s="80"/>
      <c r="H310" s="8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9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9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12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</row>
    <row r="311" spans="2:200">
      <c r="B311" s="8"/>
      <c r="C311" s="8"/>
      <c r="D311" s="8"/>
      <c r="E311" s="8"/>
      <c r="F311" s="8"/>
      <c r="G311" s="80"/>
      <c r="H311" s="8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9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9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12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</row>
    <row r="312" spans="2:200">
      <c r="B312" s="8"/>
      <c r="C312" s="8"/>
      <c r="D312" s="8"/>
      <c r="E312" s="8"/>
      <c r="F312" s="8"/>
      <c r="G312" s="80"/>
      <c r="H312" s="8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9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9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12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</row>
    <row r="313" spans="2:200">
      <c r="B313" s="8"/>
      <c r="C313" s="8"/>
      <c r="D313" s="8"/>
      <c r="E313" s="8"/>
      <c r="F313" s="8"/>
      <c r="G313" s="80"/>
      <c r="H313" s="8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9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9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12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</row>
    <row r="314" spans="2:200">
      <c r="B314" s="8"/>
      <c r="C314" s="8"/>
      <c r="D314" s="8"/>
      <c r="E314" s="8"/>
      <c r="F314" s="8"/>
      <c r="G314" s="80"/>
      <c r="H314" s="8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9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9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12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</row>
    <row r="315" spans="2:200">
      <c r="B315" s="8"/>
      <c r="C315" s="8"/>
      <c r="D315" s="8"/>
      <c r="E315" s="8"/>
      <c r="F315" s="8"/>
      <c r="G315" s="80"/>
      <c r="H315" s="8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9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9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12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</row>
    <row r="316" spans="2:200">
      <c r="B316" s="8"/>
      <c r="C316" s="8"/>
      <c r="D316" s="8"/>
      <c r="E316" s="8"/>
      <c r="F316" s="8"/>
      <c r="G316" s="80"/>
      <c r="H316" s="8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9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9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12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</row>
    <row r="317" spans="2:200">
      <c r="B317" s="8"/>
      <c r="C317" s="8"/>
      <c r="D317" s="8"/>
      <c r="E317" s="8"/>
      <c r="F317" s="8"/>
      <c r="G317" s="80"/>
      <c r="H317" s="8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9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9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12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</row>
    <row r="318" spans="2:200">
      <c r="B318" s="8"/>
      <c r="C318" s="8"/>
      <c r="D318" s="8"/>
      <c r="E318" s="8"/>
      <c r="F318" s="8"/>
      <c r="G318" s="80"/>
      <c r="H318" s="8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9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9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12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</row>
    <row r="319" spans="2:200">
      <c r="B319" s="8"/>
      <c r="C319" s="8"/>
      <c r="D319" s="8"/>
      <c r="E319" s="8"/>
      <c r="F319" s="8"/>
      <c r="G319" s="80"/>
      <c r="H319" s="8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9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9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12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</row>
    <row r="320" spans="2:200">
      <c r="B320" s="8"/>
      <c r="C320" s="8"/>
      <c r="D320" s="8"/>
      <c r="E320" s="8"/>
      <c r="F320" s="8"/>
      <c r="G320" s="80"/>
      <c r="H320" s="8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9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9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12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</row>
    <row r="321" spans="2:200">
      <c r="B321" s="8"/>
      <c r="C321" s="8"/>
      <c r="D321" s="8"/>
      <c r="E321" s="8"/>
      <c r="F321" s="8"/>
      <c r="G321" s="80"/>
      <c r="H321" s="8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9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9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12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</row>
    <row r="322" spans="2:200">
      <c r="B322" s="8"/>
      <c r="C322" s="8"/>
      <c r="D322" s="8"/>
      <c r="E322" s="8"/>
      <c r="F322" s="8"/>
      <c r="G322" s="80"/>
      <c r="H322" s="8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9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9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12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</row>
    <row r="323" spans="2:200">
      <c r="B323" s="8"/>
      <c r="C323" s="8"/>
      <c r="D323" s="8"/>
      <c r="E323" s="8"/>
      <c r="F323" s="8"/>
      <c r="G323" s="80"/>
      <c r="H323" s="8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9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9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12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</row>
    <row r="324" spans="2:200">
      <c r="B324" s="8"/>
      <c r="C324" s="8"/>
      <c r="D324" s="8"/>
      <c r="E324" s="8"/>
      <c r="F324" s="8"/>
      <c r="G324" s="80"/>
      <c r="H324" s="8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9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9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12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</row>
    <row r="325" spans="2:200">
      <c r="B325" s="8"/>
      <c r="C325" s="8"/>
      <c r="D325" s="8"/>
      <c r="E325" s="8"/>
      <c r="F325" s="8"/>
      <c r="G325" s="80"/>
      <c r="H325" s="8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9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9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12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</row>
    <row r="326" spans="2:200">
      <c r="B326" s="8"/>
      <c r="C326" s="8"/>
      <c r="D326" s="8"/>
      <c r="E326" s="8"/>
      <c r="F326" s="8"/>
      <c r="G326" s="80"/>
      <c r="H326" s="8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9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9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12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</row>
    <row r="327" spans="2:200">
      <c r="B327" s="8"/>
      <c r="C327" s="8"/>
      <c r="D327" s="8"/>
      <c r="E327" s="8"/>
      <c r="F327" s="8"/>
      <c r="G327" s="80"/>
      <c r="H327" s="8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9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9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12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</row>
    <row r="328" spans="2:200">
      <c r="B328" s="8"/>
      <c r="C328" s="8"/>
      <c r="D328" s="8"/>
      <c r="E328" s="8"/>
      <c r="F328" s="8"/>
      <c r="G328" s="80"/>
      <c r="H328" s="8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9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9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12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</row>
    <row r="329" spans="2:200">
      <c r="B329" s="8"/>
      <c r="C329" s="8"/>
      <c r="D329" s="8"/>
      <c r="E329" s="8"/>
      <c r="F329" s="8"/>
      <c r="G329" s="80"/>
      <c r="H329" s="8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9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9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12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</row>
    <row r="330" spans="2:200">
      <c r="B330" s="8"/>
      <c r="C330" s="8"/>
      <c r="D330" s="8"/>
      <c r="E330" s="8"/>
      <c r="F330" s="8"/>
      <c r="G330" s="80"/>
      <c r="H330" s="8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9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9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12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</row>
    <row r="331" spans="2:200">
      <c r="B331" s="8"/>
      <c r="C331" s="8"/>
      <c r="D331" s="8"/>
      <c r="E331" s="8"/>
      <c r="F331" s="8"/>
      <c r="G331" s="80"/>
      <c r="H331" s="8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9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9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12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</row>
    <row r="332" spans="2:200">
      <c r="B332" s="8"/>
      <c r="C332" s="8"/>
      <c r="D332" s="8"/>
      <c r="E332" s="8"/>
      <c r="F332" s="8"/>
      <c r="G332" s="80"/>
      <c r="H332" s="8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9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9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12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</row>
    <row r="333" spans="2:200">
      <c r="B333" s="8"/>
      <c r="C333" s="8"/>
      <c r="D333" s="8"/>
      <c r="E333" s="8"/>
      <c r="F333" s="8"/>
      <c r="G333" s="80"/>
      <c r="H333" s="8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9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9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12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</row>
    <row r="334" spans="2:200">
      <c r="B334" s="8"/>
      <c r="C334" s="8"/>
      <c r="D334" s="8"/>
      <c r="E334" s="8"/>
      <c r="F334" s="8"/>
      <c r="G334" s="80"/>
      <c r="H334" s="8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9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9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12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</row>
    <row r="335" spans="2:200">
      <c r="B335" s="8"/>
      <c r="C335" s="8"/>
      <c r="D335" s="8"/>
      <c r="E335" s="8"/>
      <c r="F335" s="8"/>
      <c r="G335" s="80"/>
      <c r="H335" s="8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9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9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12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</row>
    <row r="336" spans="2:200">
      <c r="B336" s="8"/>
      <c r="C336" s="8"/>
      <c r="D336" s="8"/>
      <c r="E336" s="8"/>
      <c r="F336" s="8"/>
      <c r="G336" s="80"/>
      <c r="H336" s="8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9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9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12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</row>
    <row r="337" spans="2:200">
      <c r="B337" s="8"/>
      <c r="C337" s="8"/>
      <c r="D337" s="8"/>
      <c r="E337" s="8"/>
      <c r="F337" s="8"/>
      <c r="G337" s="80"/>
      <c r="H337" s="8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9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9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12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</row>
    <row r="338" spans="2:200">
      <c r="B338" s="8"/>
      <c r="C338" s="8"/>
      <c r="D338" s="8"/>
      <c r="E338" s="8"/>
      <c r="F338" s="8"/>
      <c r="G338" s="80"/>
      <c r="H338" s="8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9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9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12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</row>
    <row r="339" spans="2:200">
      <c r="B339" s="8"/>
      <c r="C339" s="8"/>
      <c r="D339" s="8"/>
      <c r="E339" s="8"/>
      <c r="F339" s="8"/>
      <c r="G339" s="80"/>
      <c r="H339" s="8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9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9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12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</row>
    <row r="340" spans="2:200">
      <c r="B340" s="8"/>
      <c r="C340" s="8"/>
      <c r="D340" s="8"/>
      <c r="E340" s="8"/>
      <c r="F340" s="8"/>
      <c r="G340" s="80"/>
      <c r="H340" s="8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9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9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12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</row>
    <row r="341" spans="2:200">
      <c r="B341" s="8"/>
      <c r="C341" s="8"/>
      <c r="D341" s="8"/>
      <c r="E341" s="8"/>
      <c r="F341" s="8"/>
      <c r="G341" s="80"/>
      <c r="H341" s="8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9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9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12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</row>
    <row r="342" spans="2:200">
      <c r="B342" s="8"/>
      <c r="C342" s="8"/>
      <c r="D342" s="8"/>
      <c r="E342" s="8"/>
      <c r="F342" s="8"/>
      <c r="G342" s="80"/>
      <c r="H342" s="8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9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9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12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</row>
    <row r="343" spans="2:200">
      <c r="B343" s="8"/>
      <c r="C343" s="8"/>
      <c r="D343" s="8"/>
      <c r="E343" s="8"/>
      <c r="F343" s="8"/>
      <c r="G343" s="80"/>
      <c r="H343" s="8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9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9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12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</row>
    <row r="344" spans="2:200">
      <c r="B344" s="8"/>
      <c r="C344" s="8"/>
      <c r="D344" s="8"/>
      <c r="E344" s="8"/>
      <c r="F344" s="8"/>
      <c r="G344" s="80"/>
      <c r="H344" s="8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9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9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12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</row>
    <row r="345" spans="2:200">
      <c r="B345" s="8"/>
      <c r="C345" s="8"/>
      <c r="D345" s="8"/>
      <c r="E345" s="8"/>
      <c r="F345" s="8"/>
      <c r="G345" s="80"/>
      <c r="H345" s="8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9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9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12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</row>
    <row r="346" spans="2:200">
      <c r="B346" s="8"/>
      <c r="C346" s="8"/>
      <c r="D346" s="8"/>
      <c r="E346" s="8"/>
      <c r="F346" s="8"/>
      <c r="G346" s="80"/>
      <c r="H346" s="8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9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9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12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</row>
    <row r="347" spans="2:200">
      <c r="B347" s="8"/>
      <c r="C347" s="8"/>
      <c r="D347" s="8"/>
      <c r="E347" s="8"/>
      <c r="F347" s="8"/>
      <c r="G347" s="80"/>
      <c r="H347" s="8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9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9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12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</row>
    <row r="348" spans="2:200">
      <c r="B348" s="8"/>
      <c r="C348" s="8"/>
      <c r="D348" s="8"/>
      <c r="E348" s="8"/>
      <c r="F348" s="8"/>
      <c r="G348" s="80"/>
      <c r="H348" s="8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9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9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12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</row>
    <row r="349" spans="2:200">
      <c r="B349" s="8"/>
      <c r="C349" s="8"/>
      <c r="D349" s="8"/>
      <c r="E349" s="8"/>
      <c r="F349" s="8"/>
      <c r="G349" s="80"/>
      <c r="H349" s="8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9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9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12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</row>
    <row r="350" spans="2:200">
      <c r="B350" s="8"/>
      <c r="C350" s="8"/>
      <c r="D350" s="8"/>
      <c r="E350" s="8"/>
      <c r="F350" s="8"/>
      <c r="G350" s="80"/>
      <c r="H350" s="8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9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9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12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</row>
    <row r="351" spans="2:200">
      <c r="B351" s="8"/>
      <c r="C351" s="8"/>
      <c r="D351" s="8"/>
      <c r="E351" s="8"/>
      <c r="F351" s="8"/>
      <c r="G351" s="80"/>
      <c r="H351" s="8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9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9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12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</row>
    <row r="352" spans="2:200">
      <c r="B352" s="8"/>
      <c r="C352" s="8"/>
      <c r="D352" s="8"/>
      <c r="E352" s="8"/>
      <c r="F352" s="8"/>
      <c r="G352" s="80"/>
      <c r="H352" s="8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9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9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12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</row>
    <row r="353" spans="2:200">
      <c r="B353" s="8"/>
      <c r="C353" s="8"/>
      <c r="D353" s="8"/>
      <c r="E353" s="8"/>
      <c r="F353" s="8"/>
      <c r="G353" s="80"/>
      <c r="H353" s="8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9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9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12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</row>
    <row r="354" spans="2:200">
      <c r="B354" s="8"/>
      <c r="C354" s="8"/>
      <c r="D354" s="8"/>
      <c r="E354" s="8"/>
      <c r="F354" s="8"/>
      <c r="G354" s="80"/>
      <c r="H354" s="8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9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9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12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</row>
    <row r="355" spans="2:200">
      <c r="B355" s="8"/>
      <c r="C355" s="8"/>
      <c r="D355" s="8"/>
      <c r="E355" s="8"/>
      <c r="F355" s="8"/>
      <c r="G355" s="80"/>
      <c r="H355" s="8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9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9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12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</row>
    <row r="356" spans="2:200">
      <c r="B356" s="8"/>
      <c r="C356" s="8"/>
      <c r="D356" s="8"/>
      <c r="E356" s="8"/>
      <c r="F356" s="8"/>
      <c r="G356" s="80"/>
      <c r="H356" s="8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9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9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12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</row>
    <row r="357" spans="2:200">
      <c r="B357" s="8"/>
      <c r="C357" s="8"/>
      <c r="D357" s="8"/>
      <c r="E357" s="8"/>
      <c r="F357" s="8"/>
      <c r="G357" s="80"/>
      <c r="H357" s="8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9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9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12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</row>
    <row r="358" spans="2:200">
      <c r="B358" s="8"/>
      <c r="C358" s="8"/>
      <c r="D358" s="8"/>
      <c r="E358" s="8"/>
      <c r="F358" s="8"/>
      <c r="G358" s="80"/>
      <c r="H358" s="8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9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9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12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</row>
    <row r="359" spans="2:200">
      <c r="B359" s="8"/>
      <c r="C359" s="8"/>
      <c r="D359" s="8"/>
      <c r="E359" s="8"/>
      <c r="F359" s="8"/>
      <c r="G359" s="80"/>
      <c r="H359" s="8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9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9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12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</row>
    <row r="360" spans="2:200">
      <c r="B360" s="8"/>
      <c r="C360" s="8"/>
      <c r="D360" s="8"/>
      <c r="E360" s="8"/>
      <c r="F360" s="8"/>
      <c r="G360" s="80"/>
      <c r="H360" s="8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9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9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12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</row>
    <row r="361" spans="2:200">
      <c r="B361" s="8"/>
      <c r="C361" s="8"/>
      <c r="D361" s="8"/>
      <c r="E361" s="8"/>
      <c r="F361" s="8"/>
      <c r="G361" s="80"/>
      <c r="H361" s="8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9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9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12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</row>
    <row r="362" spans="2:200">
      <c r="B362" s="8"/>
      <c r="C362" s="8"/>
      <c r="D362" s="8"/>
      <c r="E362" s="8"/>
      <c r="F362" s="8"/>
      <c r="G362" s="80"/>
      <c r="H362" s="8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9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9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12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</row>
    <row r="363" spans="2:200">
      <c r="B363" s="8"/>
      <c r="C363" s="8"/>
      <c r="D363" s="8"/>
      <c r="E363" s="8"/>
      <c r="F363" s="8"/>
      <c r="G363" s="80"/>
      <c r="H363" s="8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9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9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12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</row>
    <row r="364" spans="2:200">
      <c r="B364" s="8"/>
      <c r="C364" s="8"/>
      <c r="D364" s="8"/>
      <c r="E364" s="8"/>
      <c r="F364" s="8"/>
      <c r="G364" s="80"/>
      <c r="H364" s="8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9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9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12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</row>
    <row r="365" spans="2:200">
      <c r="B365" s="8"/>
      <c r="C365" s="8"/>
      <c r="D365" s="8"/>
      <c r="E365" s="8"/>
      <c r="F365" s="8"/>
      <c r="G365" s="80"/>
      <c r="H365" s="8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9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9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12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</row>
    <row r="366" spans="2:200">
      <c r="B366" s="8"/>
      <c r="C366" s="8"/>
      <c r="D366" s="8"/>
      <c r="E366" s="8"/>
      <c r="F366" s="8"/>
      <c r="G366" s="80"/>
      <c r="H366" s="8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9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9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12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</row>
    <row r="367" spans="2:200">
      <c r="B367" s="8"/>
      <c r="C367" s="8"/>
      <c r="D367" s="8"/>
      <c r="E367" s="8"/>
      <c r="F367" s="8"/>
      <c r="G367" s="80"/>
      <c r="H367" s="8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9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9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12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</row>
    <row r="368" spans="2:200">
      <c r="B368" s="8"/>
      <c r="C368" s="8"/>
      <c r="D368" s="8"/>
      <c r="E368" s="8"/>
      <c r="F368" s="8"/>
      <c r="G368" s="80"/>
      <c r="H368" s="8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9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9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12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</row>
    <row r="369" spans="2:200">
      <c r="B369" s="8"/>
      <c r="C369" s="8"/>
      <c r="D369" s="8"/>
      <c r="E369" s="8"/>
      <c r="F369" s="8"/>
      <c r="G369" s="80"/>
      <c r="H369" s="8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9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9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12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</row>
    <row r="370" spans="2:200">
      <c r="B370" s="8"/>
      <c r="C370" s="8"/>
      <c r="D370" s="8"/>
      <c r="E370" s="8"/>
      <c r="F370" s="8"/>
      <c r="G370" s="80"/>
      <c r="H370" s="8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9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9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12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</row>
    <row r="371" spans="2:200">
      <c r="B371" s="8"/>
      <c r="C371" s="8"/>
      <c r="D371" s="8"/>
      <c r="E371" s="8"/>
      <c r="F371" s="8"/>
      <c r="G371" s="80"/>
      <c r="H371" s="8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9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9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12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</row>
    <row r="372" spans="2:200">
      <c r="B372" s="8"/>
      <c r="C372" s="8"/>
      <c r="D372" s="8"/>
      <c r="E372" s="8"/>
      <c r="F372" s="8"/>
      <c r="G372" s="80"/>
      <c r="H372" s="8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9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9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12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</row>
    <row r="373" spans="2:200">
      <c r="B373" s="8"/>
      <c r="C373" s="8"/>
      <c r="D373" s="8"/>
      <c r="E373" s="8"/>
      <c r="F373" s="8"/>
      <c r="G373" s="80"/>
      <c r="H373" s="8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9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9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12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</row>
    <row r="374" spans="2:200">
      <c r="B374" s="8"/>
      <c r="C374" s="8"/>
      <c r="D374" s="8"/>
      <c r="E374" s="8"/>
      <c r="F374" s="8"/>
      <c r="G374" s="80"/>
      <c r="H374" s="8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9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9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12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</row>
    <row r="375" spans="2:200">
      <c r="B375" s="8"/>
      <c r="C375" s="8"/>
      <c r="D375" s="8"/>
      <c r="E375" s="8"/>
      <c r="F375" s="8"/>
      <c r="G375" s="80"/>
      <c r="H375" s="8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9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9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12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</row>
    <row r="376" spans="2:200">
      <c r="B376" s="8"/>
      <c r="C376" s="8"/>
      <c r="D376" s="8"/>
      <c r="E376" s="8"/>
      <c r="F376" s="8"/>
      <c r="G376" s="80"/>
      <c r="H376" s="8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9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9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12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</row>
    <row r="377" spans="2:200">
      <c r="B377" s="8"/>
      <c r="C377" s="8"/>
      <c r="D377" s="8"/>
      <c r="E377" s="8"/>
      <c r="F377" s="8"/>
      <c r="G377" s="80"/>
      <c r="H377" s="8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9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9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12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</row>
    <row r="378" spans="2:200">
      <c r="B378" s="8"/>
      <c r="C378" s="8"/>
      <c r="D378" s="8"/>
      <c r="E378" s="8"/>
      <c r="F378" s="8"/>
      <c r="G378" s="80"/>
      <c r="H378" s="8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9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9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12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</row>
    <row r="379" spans="2:200">
      <c r="B379" s="8"/>
      <c r="C379" s="8"/>
      <c r="D379" s="8"/>
      <c r="E379" s="8"/>
      <c r="F379" s="8"/>
      <c r="G379" s="80"/>
      <c r="H379" s="8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9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9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12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</row>
    <row r="380" spans="2:200">
      <c r="B380" s="8"/>
      <c r="C380" s="8"/>
      <c r="D380" s="8"/>
      <c r="E380" s="8"/>
      <c r="F380" s="8"/>
      <c r="G380" s="80"/>
      <c r="H380" s="8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9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9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12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</row>
    <row r="381" spans="2:200">
      <c r="B381" s="8"/>
      <c r="C381" s="8"/>
      <c r="D381" s="8"/>
      <c r="E381" s="8"/>
      <c r="F381" s="8"/>
      <c r="G381" s="80"/>
      <c r="H381" s="8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9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9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12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</row>
    <row r="382" spans="2:200">
      <c r="B382" s="8"/>
      <c r="C382" s="8"/>
      <c r="D382" s="8"/>
      <c r="E382" s="8"/>
      <c r="F382" s="8"/>
      <c r="G382" s="80"/>
      <c r="H382" s="8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9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9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12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</row>
    <row r="383" spans="2:200">
      <c r="B383" s="8"/>
      <c r="C383" s="8"/>
      <c r="D383" s="8"/>
      <c r="E383" s="8"/>
      <c r="F383" s="8"/>
      <c r="G383" s="80"/>
      <c r="H383" s="8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9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9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12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</row>
    <row r="384" spans="2:200">
      <c r="B384" s="8"/>
      <c r="C384" s="8"/>
      <c r="D384" s="8"/>
      <c r="E384" s="8"/>
      <c r="F384" s="8"/>
      <c r="G384" s="80"/>
      <c r="H384" s="8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9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9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12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</row>
    <row r="385" spans="2:200">
      <c r="B385" s="8"/>
      <c r="C385" s="8"/>
      <c r="D385" s="8"/>
      <c r="E385" s="8"/>
      <c r="F385" s="8"/>
      <c r="G385" s="80"/>
      <c r="H385" s="8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9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9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12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</row>
    <row r="386" spans="2:200">
      <c r="B386" s="8"/>
      <c r="C386" s="8"/>
      <c r="D386" s="8"/>
      <c r="E386" s="8"/>
      <c r="F386" s="8"/>
      <c r="G386" s="80"/>
      <c r="H386" s="8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9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9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12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</row>
    <row r="387" spans="2:200">
      <c r="B387" s="8"/>
      <c r="C387" s="8"/>
      <c r="D387" s="8"/>
      <c r="E387" s="8"/>
      <c r="F387" s="8"/>
      <c r="G387" s="80"/>
      <c r="H387" s="8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9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9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12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</row>
    <row r="388" spans="2:200">
      <c r="B388" s="8"/>
      <c r="C388" s="8"/>
      <c r="D388" s="8"/>
      <c r="E388" s="8"/>
      <c r="F388" s="8"/>
      <c r="G388" s="80"/>
      <c r="H388" s="8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9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9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12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</row>
    <row r="389" spans="2:200">
      <c r="B389" s="8"/>
      <c r="C389" s="8"/>
      <c r="D389" s="8"/>
      <c r="E389" s="8"/>
      <c r="F389" s="8"/>
      <c r="G389" s="80"/>
      <c r="H389" s="8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9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9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12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</row>
    <row r="390" spans="2:200">
      <c r="B390" s="8"/>
      <c r="C390" s="8"/>
      <c r="D390" s="8"/>
      <c r="E390" s="8"/>
      <c r="F390" s="8"/>
      <c r="G390" s="80"/>
      <c r="H390" s="8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9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9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12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</row>
    <row r="391" spans="2:200">
      <c r="B391" s="8"/>
      <c r="C391" s="8"/>
      <c r="D391" s="8"/>
      <c r="E391" s="8"/>
      <c r="F391" s="8"/>
      <c r="G391" s="80"/>
      <c r="H391" s="8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9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9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12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</row>
    <row r="392" spans="2:200">
      <c r="B392" s="8"/>
      <c r="C392" s="8"/>
      <c r="D392" s="8"/>
      <c r="E392" s="8"/>
      <c r="F392" s="8"/>
      <c r="G392" s="80"/>
      <c r="H392" s="8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9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9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12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</row>
    <row r="393" spans="2:200">
      <c r="B393" s="8"/>
      <c r="C393" s="8"/>
      <c r="D393" s="8"/>
      <c r="E393" s="8"/>
      <c r="F393" s="8"/>
      <c r="G393" s="80"/>
      <c r="H393" s="8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9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9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12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</row>
    <row r="394" spans="2:200">
      <c r="B394" s="8"/>
      <c r="C394" s="8"/>
      <c r="D394" s="8"/>
      <c r="E394" s="8"/>
      <c r="F394" s="8"/>
      <c r="G394" s="80"/>
      <c r="H394" s="8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9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9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12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</row>
    <row r="395" spans="2:200">
      <c r="B395" s="8"/>
      <c r="C395" s="8"/>
      <c r="D395" s="8"/>
      <c r="E395" s="8"/>
      <c r="F395" s="8"/>
      <c r="G395" s="80"/>
      <c r="H395" s="8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9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9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12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</row>
    <row r="396" spans="2:200">
      <c r="B396" s="8"/>
      <c r="C396" s="8"/>
      <c r="D396" s="8"/>
      <c r="E396" s="8"/>
      <c r="F396" s="8"/>
      <c r="G396" s="80"/>
      <c r="H396" s="8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9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9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12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</row>
    <row r="397" spans="2:200">
      <c r="B397" s="8"/>
      <c r="C397" s="8"/>
      <c r="D397" s="8"/>
      <c r="E397" s="8"/>
      <c r="F397" s="8"/>
      <c r="G397" s="80"/>
      <c r="H397" s="8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9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9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12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</row>
    <row r="398" spans="2:200">
      <c r="B398" s="8"/>
      <c r="C398" s="8"/>
      <c r="D398" s="8"/>
      <c r="E398" s="8"/>
      <c r="F398" s="8"/>
      <c r="G398" s="80"/>
      <c r="H398" s="8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9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9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12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</row>
    <row r="399" spans="2:200">
      <c r="B399" s="8"/>
      <c r="C399" s="8"/>
      <c r="D399" s="8"/>
      <c r="E399" s="8"/>
      <c r="F399" s="8"/>
      <c r="G399" s="80"/>
      <c r="H399" s="8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9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9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12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</row>
    <row r="400" spans="2:200">
      <c r="B400" s="8"/>
      <c r="C400" s="8"/>
      <c r="D400" s="8"/>
      <c r="E400" s="8"/>
      <c r="F400" s="8"/>
      <c r="G400" s="80"/>
      <c r="H400" s="8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9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9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12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</row>
    <row r="401" spans="2:200">
      <c r="B401" s="8"/>
      <c r="C401" s="8"/>
      <c r="D401" s="8"/>
      <c r="E401" s="8"/>
      <c r="F401" s="8"/>
      <c r="G401" s="80"/>
      <c r="H401" s="8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9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9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12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</row>
    <row r="402" spans="2:200">
      <c r="B402" s="8"/>
      <c r="C402" s="8"/>
      <c r="D402" s="8"/>
      <c r="E402" s="8"/>
      <c r="F402" s="8"/>
      <c r="G402" s="80"/>
      <c r="H402" s="8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9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9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12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</row>
    <row r="403" spans="2:200">
      <c r="B403" s="8"/>
      <c r="C403" s="8"/>
      <c r="D403" s="8"/>
      <c r="E403" s="8"/>
      <c r="F403" s="8"/>
      <c r="G403" s="80"/>
      <c r="H403" s="8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9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9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12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</row>
    <row r="404" spans="2:200">
      <c r="B404" s="8"/>
      <c r="C404" s="8"/>
      <c r="D404" s="8"/>
      <c r="E404" s="8"/>
      <c r="F404" s="8"/>
      <c r="G404" s="80"/>
      <c r="H404" s="8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9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9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12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</row>
    <row r="405" spans="2:200">
      <c r="B405" s="8"/>
      <c r="C405" s="8"/>
      <c r="D405" s="8"/>
      <c r="E405" s="8"/>
      <c r="F405" s="8"/>
      <c r="G405" s="80"/>
      <c r="H405" s="8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9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9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12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</row>
    <row r="406" spans="2:200">
      <c r="B406" s="8"/>
      <c r="C406" s="8"/>
      <c r="D406" s="8"/>
      <c r="E406" s="8"/>
      <c r="F406" s="8"/>
      <c r="G406" s="80"/>
      <c r="H406" s="8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9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9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12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</row>
    <row r="407" spans="2:200">
      <c r="B407" s="8"/>
      <c r="C407" s="8"/>
      <c r="D407" s="8"/>
      <c r="E407" s="8"/>
      <c r="F407" s="8"/>
      <c r="G407" s="80"/>
      <c r="H407" s="8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9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9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12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</row>
    <row r="408" spans="2:200">
      <c r="B408" s="8"/>
      <c r="C408" s="8"/>
      <c r="D408" s="8"/>
      <c r="E408" s="8"/>
      <c r="F408" s="8"/>
      <c r="G408" s="80"/>
      <c r="H408" s="8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9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9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12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</row>
    <row r="409" spans="2:200">
      <c r="B409" s="8"/>
      <c r="C409" s="8"/>
      <c r="D409" s="8"/>
      <c r="E409" s="8"/>
      <c r="F409" s="8"/>
      <c r="G409" s="80"/>
      <c r="H409" s="8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9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9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12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</row>
    <row r="410" spans="2:200">
      <c r="B410" s="8"/>
      <c r="C410" s="8"/>
      <c r="D410" s="8"/>
      <c r="E410" s="8"/>
      <c r="F410" s="8"/>
      <c r="G410" s="80"/>
      <c r="H410" s="8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9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9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12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</row>
    <row r="411" spans="2:200">
      <c r="B411" s="8"/>
      <c r="C411" s="8"/>
      <c r="D411" s="8"/>
      <c r="E411" s="8"/>
      <c r="F411" s="8"/>
      <c r="G411" s="80"/>
      <c r="H411" s="8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9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9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12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</row>
    <row r="412" spans="2:200">
      <c r="B412" s="8"/>
      <c r="C412" s="8"/>
      <c r="D412" s="8"/>
      <c r="E412" s="8"/>
      <c r="F412" s="8"/>
      <c r="G412" s="80"/>
      <c r="H412" s="8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9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9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12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</row>
    <row r="413" spans="2:200">
      <c r="B413" s="8"/>
      <c r="C413" s="8"/>
      <c r="D413" s="8"/>
      <c r="E413" s="8"/>
      <c r="F413" s="8"/>
      <c r="G413" s="80"/>
      <c r="H413" s="8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9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9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12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</row>
    <row r="414" spans="2:200">
      <c r="B414" s="8"/>
      <c r="C414" s="8"/>
      <c r="D414" s="8"/>
      <c r="E414" s="8"/>
      <c r="F414" s="8"/>
      <c r="G414" s="80"/>
      <c r="H414" s="8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9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9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12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</row>
    <row r="415" spans="2:200">
      <c r="B415" s="8"/>
      <c r="C415" s="8"/>
      <c r="D415" s="8"/>
      <c r="E415" s="8"/>
      <c r="F415" s="8"/>
      <c r="G415" s="80"/>
      <c r="H415" s="8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9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9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12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</row>
    <row r="416" spans="2:200">
      <c r="B416" s="8"/>
      <c r="C416" s="8"/>
      <c r="D416" s="8"/>
      <c r="E416" s="8"/>
      <c r="F416" s="8"/>
      <c r="G416" s="80"/>
      <c r="H416" s="8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9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9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12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</row>
    <row r="417" spans="2:200">
      <c r="B417" s="8"/>
      <c r="C417" s="8"/>
      <c r="D417" s="8"/>
      <c r="E417" s="8"/>
      <c r="F417" s="8"/>
      <c r="G417" s="80"/>
      <c r="H417" s="8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9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9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12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</row>
    <row r="418" spans="2:200">
      <c r="B418" s="8"/>
      <c r="C418" s="8"/>
      <c r="D418" s="8"/>
      <c r="E418" s="8"/>
      <c r="F418" s="8"/>
      <c r="G418" s="80"/>
      <c r="H418" s="8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9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9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12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</row>
    <row r="419" spans="2:200">
      <c r="B419" s="8"/>
      <c r="C419" s="8"/>
      <c r="D419" s="8"/>
      <c r="E419" s="8"/>
      <c r="F419" s="8"/>
      <c r="G419" s="80"/>
      <c r="H419" s="8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9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9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12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</row>
    <row r="420" spans="2:200">
      <c r="B420" s="8"/>
      <c r="C420" s="8"/>
      <c r="D420" s="8"/>
      <c r="E420" s="8"/>
      <c r="F420" s="8"/>
      <c r="G420" s="80"/>
      <c r="H420" s="8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9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9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12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</row>
    <row r="421" spans="2:200">
      <c r="B421" s="8"/>
      <c r="C421" s="8"/>
      <c r="D421" s="8"/>
      <c r="E421" s="8"/>
      <c r="F421" s="8"/>
      <c r="G421" s="80"/>
      <c r="H421" s="8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9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9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12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</row>
    <row r="422" spans="2:200">
      <c r="B422" s="8"/>
      <c r="C422" s="8"/>
      <c r="D422" s="8"/>
      <c r="E422" s="8"/>
      <c r="F422" s="8"/>
      <c r="G422" s="80"/>
      <c r="H422" s="8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9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9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12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</row>
    <row r="423" spans="2:200">
      <c r="B423" s="8"/>
      <c r="C423" s="8"/>
      <c r="D423" s="8"/>
      <c r="E423" s="8"/>
      <c r="F423" s="8"/>
      <c r="G423" s="80"/>
      <c r="H423" s="8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9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9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12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</row>
    <row r="424" spans="2:200">
      <c r="B424" s="8"/>
      <c r="C424" s="8"/>
      <c r="D424" s="8"/>
      <c r="E424" s="8"/>
      <c r="F424" s="8"/>
      <c r="G424" s="80"/>
      <c r="H424" s="8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9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9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12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</row>
    <row r="425" spans="2:200">
      <c r="B425" s="8"/>
      <c r="C425" s="8"/>
      <c r="D425" s="8"/>
      <c r="E425" s="8"/>
      <c r="F425" s="8"/>
      <c r="G425" s="80"/>
      <c r="H425" s="8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9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9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12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</row>
    <row r="426" spans="2:200">
      <c r="B426" s="8"/>
      <c r="C426" s="8"/>
      <c r="D426" s="8"/>
      <c r="E426" s="8"/>
      <c r="F426" s="8"/>
      <c r="G426" s="80"/>
      <c r="H426" s="8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9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9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12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</row>
    <row r="427" spans="2:200">
      <c r="B427" s="8"/>
      <c r="C427" s="8"/>
      <c r="D427" s="8"/>
      <c r="E427" s="8"/>
      <c r="F427" s="8"/>
      <c r="G427" s="80"/>
      <c r="H427" s="8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9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9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12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</row>
    <row r="428" spans="2:200">
      <c r="B428" s="8"/>
      <c r="C428" s="8"/>
      <c r="D428" s="8"/>
      <c r="E428" s="8"/>
      <c r="F428" s="8"/>
      <c r="G428" s="80"/>
      <c r="H428" s="8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9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9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12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</row>
    <row r="429" spans="2:200">
      <c r="B429" s="8"/>
      <c r="C429" s="8"/>
      <c r="D429" s="8"/>
      <c r="E429" s="8"/>
      <c r="F429" s="8"/>
      <c r="G429" s="80"/>
      <c r="H429" s="8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9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9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12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</row>
    <row r="430" spans="2:200">
      <c r="B430" s="8"/>
      <c r="C430" s="8"/>
      <c r="D430" s="8"/>
      <c r="E430" s="8"/>
      <c r="F430" s="8"/>
      <c r="G430" s="80"/>
      <c r="H430" s="8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9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9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12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</row>
    <row r="431" spans="2:200">
      <c r="B431" s="8"/>
      <c r="C431" s="8"/>
      <c r="D431" s="8"/>
      <c r="E431" s="8"/>
      <c r="F431" s="8"/>
      <c r="G431" s="80"/>
      <c r="H431" s="8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9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9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12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</row>
    <row r="432" spans="2:200">
      <c r="B432" s="8"/>
      <c r="C432" s="8"/>
      <c r="D432" s="8"/>
      <c r="E432" s="8"/>
      <c r="F432" s="8"/>
      <c r="G432" s="80"/>
      <c r="H432" s="8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9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9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12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</row>
    <row r="433" spans="2:200">
      <c r="B433" s="8"/>
      <c r="C433" s="8"/>
      <c r="D433" s="8"/>
      <c r="E433" s="8"/>
      <c r="F433" s="8"/>
      <c r="G433" s="80"/>
      <c r="H433" s="8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9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9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12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</row>
    <row r="434" spans="2:200">
      <c r="B434" s="8"/>
      <c r="C434" s="8"/>
      <c r="D434" s="8"/>
      <c r="E434" s="8"/>
      <c r="F434" s="8"/>
      <c r="G434" s="80"/>
      <c r="H434" s="8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9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9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12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</row>
    <row r="435" spans="2:200">
      <c r="B435" s="8"/>
      <c r="C435" s="8"/>
      <c r="D435" s="8"/>
      <c r="E435" s="8"/>
      <c r="F435" s="8"/>
      <c r="G435" s="80"/>
      <c r="H435" s="8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9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9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12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</row>
    <row r="436" spans="2:200">
      <c r="B436" s="8"/>
      <c r="C436" s="8"/>
      <c r="D436" s="8"/>
      <c r="E436" s="8"/>
      <c r="F436" s="8"/>
      <c r="G436" s="80"/>
      <c r="H436" s="8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9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9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12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</row>
    <row r="437" spans="2:200">
      <c r="B437" s="8"/>
      <c r="C437" s="8"/>
      <c r="D437" s="8"/>
      <c r="E437" s="8"/>
      <c r="F437" s="8"/>
      <c r="G437" s="80"/>
      <c r="H437" s="8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9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9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12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</row>
    <row r="438" spans="2:200">
      <c r="B438" s="8"/>
      <c r="C438" s="8"/>
      <c r="D438" s="8"/>
      <c r="E438" s="8"/>
      <c r="F438" s="8"/>
      <c r="G438" s="80"/>
      <c r="H438" s="8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9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9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12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</row>
    <row r="439" spans="2:200">
      <c r="B439" s="8"/>
      <c r="C439" s="8"/>
      <c r="D439" s="8"/>
      <c r="E439" s="8"/>
      <c r="F439" s="8"/>
      <c r="G439" s="80"/>
      <c r="H439" s="8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9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9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12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</row>
    <row r="440" spans="2:200">
      <c r="B440" s="8"/>
      <c r="C440" s="8"/>
      <c r="D440" s="8"/>
      <c r="E440" s="8"/>
      <c r="F440" s="8"/>
      <c r="G440" s="80"/>
      <c r="H440" s="8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9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9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12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</row>
    <row r="441" spans="2:200">
      <c r="B441" s="8"/>
      <c r="C441" s="8"/>
      <c r="D441" s="8"/>
      <c r="E441" s="8"/>
      <c r="F441" s="8"/>
      <c r="G441" s="80"/>
      <c r="H441" s="8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9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9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12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</row>
    <row r="442" spans="2:200">
      <c r="B442" s="8"/>
      <c r="C442" s="8"/>
      <c r="D442" s="8"/>
      <c r="E442" s="8"/>
      <c r="F442" s="8"/>
      <c r="G442" s="80"/>
      <c r="H442" s="8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9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9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12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</row>
    <row r="443" spans="2:200">
      <c r="B443" s="8"/>
      <c r="C443" s="8"/>
      <c r="D443" s="8"/>
      <c r="E443" s="8"/>
      <c r="F443" s="8"/>
      <c r="G443" s="80"/>
      <c r="H443" s="8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9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9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12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</row>
    <row r="444" spans="2:200">
      <c r="B444" s="8"/>
      <c r="C444" s="8"/>
      <c r="D444" s="8"/>
      <c r="E444" s="8"/>
      <c r="F444" s="8"/>
      <c r="G444" s="80"/>
      <c r="H444" s="8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9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9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12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</row>
    <row r="445" spans="2:200">
      <c r="B445" s="8"/>
      <c r="C445" s="8"/>
      <c r="D445" s="8"/>
      <c r="E445" s="8"/>
      <c r="F445" s="8"/>
      <c r="G445" s="80"/>
      <c r="H445" s="8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9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9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12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</row>
    <row r="446" spans="2:200">
      <c r="B446" s="8"/>
      <c r="C446" s="8"/>
      <c r="D446" s="8"/>
      <c r="E446" s="8"/>
      <c r="F446" s="8"/>
      <c r="G446" s="80"/>
      <c r="H446" s="8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9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9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12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</row>
    <row r="447" spans="2:200">
      <c r="B447" s="8"/>
      <c r="C447" s="8"/>
      <c r="D447" s="8"/>
      <c r="E447" s="8"/>
      <c r="F447" s="8"/>
      <c r="G447" s="80"/>
      <c r="H447" s="8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9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9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12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</row>
    <row r="448" spans="2:200">
      <c r="B448" s="8"/>
      <c r="C448" s="8"/>
      <c r="D448" s="8"/>
      <c r="E448" s="8"/>
      <c r="F448" s="8"/>
      <c r="G448" s="80"/>
      <c r="H448" s="8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9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9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12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</row>
    <row r="449" spans="2:200">
      <c r="B449" s="8"/>
      <c r="C449" s="8"/>
      <c r="D449" s="8"/>
      <c r="E449" s="8"/>
      <c r="F449" s="8"/>
      <c r="G449" s="80"/>
      <c r="H449" s="8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9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9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12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</row>
    <row r="450" spans="2:200">
      <c r="B450" s="8"/>
      <c r="C450" s="8"/>
      <c r="D450" s="8"/>
      <c r="E450" s="8"/>
      <c r="F450" s="8"/>
      <c r="G450" s="80"/>
      <c r="H450" s="8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9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9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12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</row>
    <row r="451" spans="2:200">
      <c r="B451" s="8"/>
      <c r="C451" s="8"/>
      <c r="D451" s="8"/>
      <c r="E451" s="8"/>
      <c r="F451" s="8"/>
      <c r="G451" s="80"/>
      <c r="H451" s="8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9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9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12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</row>
    <row r="452" spans="2:200">
      <c r="B452" s="8"/>
      <c r="C452" s="8"/>
      <c r="D452" s="8"/>
      <c r="E452" s="8"/>
      <c r="F452" s="8"/>
      <c r="G452" s="80"/>
      <c r="H452" s="8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9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9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12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</row>
    <row r="453" spans="2:200">
      <c r="B453" s="8"/>
      <c r="C453" s="8"/>
      <c r="D453" s="8"/>
      <c r="E453" s="8"/>
      <c r="F453" s="8"/>
      <c r="G453" s="80"/>
      <c r="H453" s="8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9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9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12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</row>
    <row r="454" spans="2:200">
      <c r="B454" s="8"/>
      <c r="C454" s="8"/>
      <c r="D454" s="8"/>
      <c r="E454" s="8"/>
      <c r="F454" s="8"/>
      <c r="G454" s="80"/>
      <c r="H454" s="8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9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9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12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</row>
    <row r="455" spans="2:200">
      <c r="B455" s="8"/>
      <c r="C455" s="8"/>
      <c r="D455" s="8"/>
      <c r="E455" s="8"/>
      <c r="F455" s="8"/>
      <c r="G455" s="80"/>
      <c r="H455" s="8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9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9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12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</row>
    <row r="456" spans="2:200">
      <c r="B456" s="8"/>
      <c r="C456" s="8"/>
      <c r="D456" s="8"/>
      <c r="E456" s="8"/>
      <c r="F456" s="8"/>
      <c r="G456" s="80"/>
      <c r="H456" s="8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9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9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12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</row>
    <row r="457" spans="2:200">
      <c r="B457" s="8"/>
      <c r="C457" s="8"/>
      <c r="D457" s="8"/>
      <c r="E457" s="8"/>
      <c r="F457" s="8"/>
      <c r="G457" s="80"/>
      <c r="H457" s="8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9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9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12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</row>
    <row r="458" spans="2:200">
      <c r="B458" s="8"/>
      <c r="C458" s="8"/>
      <c r="D458" s="8"/>
      <c r="E458" s="8"/>
      <c r="F458" s="8"/>
      <c r="G458" s="80"/>
      <c r="H458" s="8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9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9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12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</row>
    <row r="459" spans="2:200">
      <c r="B459" s="8"/>
      <c r="C459" s="8"/>
      <c r="D459" s="8"/>
      <c r="E459" s="8"/>
      <c r="F459" s="8"/>
      <c r="G459" s="80"/>
      <c r="H459" s="8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9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9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12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</row>
    <row r="460" spans="2:200">
      <c r="B460" s="8"/>
      <c r="C460" s="8"/>
      <c r="D460" s="8"/>
      <c r="E460" s="8"/>
      <c r="F460" s="8"/>
      <c r="G460" s="80"/>
      <c r="H460" s="8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9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9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12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</row>
    <row r="461" spans="2:200">
      <c r="B461" s="8"/>
      <c r="C461" s="8"/>
      <c r="D461" s="8"/>
      <c r="E461" s="8"/>
      <c r="F461" s="8"/>
      <c r="G461" s="80"/>
      <c r="H461" s="8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9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9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12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</row>
    <row r="462" spans="2:200">
      <c r="B462" s="8"/>
      <c r="C462" s="8"/>
      <c r="D462" s="8"/>
      <c r="E462" s="8"/>
      <c r="F462" s="8"/>
      <c r="G462" s="80"/>
      <c r="H462" s="8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9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9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12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</row>
    <row r="463" spans="2:200">
      <c r="B463" s="8"/>
      <c r="C463" s="8"/>
      <c r="D463" s="8"/>
      <c r="E463" s="8"/>
      <c r="F463" s="8"/>
      <c r="G463" s="80"/>
      <c r="H463" s="8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9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9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12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</row>
    <row r="464" spans="2:200">
      <c r="B464" s="8"/>
      <c r="C464" s="8"/>
      <c r="D464" s="8"/>
      <c r="E464" s="8"/>
      <c r="F464" s="8"/>
      <c r="G464" s="80"/>
      <c r="H464" s="8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9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9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12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</row>
    <row r="465" spans="2:200">
      <c r="B465" s="8"/>
      <c r="C465" s="8"/>
      <c r="D465" s="8"/>
      <c r="E465" s="8"/>
      <c r="F465" s="8"/>
      <c r="G465" s="80"/>
      <c r="H465" s="8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9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9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12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</row>
    <row r="466" spans="2:200">
      <c r="B466" s="8"/>
      <c r="C466" s="8"/>
      <c r="D466" s="8"/>
      <c r="E466" s="8"/>
      <c r="F466" s="8"/>
      <c r="G466" s="80"/>
      <c r="H466" s="8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9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9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12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</row>
    <row r="467" spans="2:200">
      <c r="B467" s="8"/>
      <c r="C467" s="8"/>
      <c r="D467" s="8"/>
      <c r="E467" s="8"/>
      <c r="F467" s="8"/>
      <c r="G467" s="80"/>
      <c r="H467" s="8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9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9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12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</row>
    <row r="468" spans="2:200">
      <c r="B468" s="8"/>
      <c r="C468" s="8"/>
      <c r="D468" s="8"/>
      <c r="E468" s="8"/>
      <c r="F468" s="8"/>
      <c r="G468" s="80"/>
      <c r="H468" s="8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9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9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12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</row>
    <row r="469" spans="2:200">
      <c r="B469" s="8"/>
      <c r="C469" s="8"/>
      <c r="D469" s="8"/>
      <c r="E469" s="8"/>
      <c r="F469" s="8"/>
      <c r="G469" s="80"/>
      <c r="H469" s="8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9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9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12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</row>
    <row r="470" spans="2:200">
      <c r="B470" s="8"/>
      <c r="C470" s="8"/>
      <c r="D470" s="8"/>
      <c r="E470" s="8"/>
      <c r="F470" s="8"/>
      <c r="G470" s="80"/>
      <c r="H470" s="8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9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9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12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</row>
    <row r="471" spans="2:200">
      <c r="B471" s="8"/>
      <c r="C471" s="8"/>
      <c r="D471" s="8"/>
      <c r="E471" s="8"/>
      <c r="F471" s="8"/>
      <c r="G471" s="80"/>
      <c r="H471" s="8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9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9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12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</row>
    <row r="472" spans="2:200">
      <c r="B472" s="8"/>
      <c r="C472" s="8"/>
      <c r="D472" s="8"/>
      <c r="E472" s="8"/>
      <c r="F472" s="8"/>
      <c r="G472" s="80"/>
      <c r="H472" s="8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9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9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12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</row>
    <row r="473" spans="2:200">
      <c r="B473" s="8"/>
      <c r="C473" s="8"/>
      <c r="D473" s="8"/>
      <c r="E473" s="8"/>
      <c r="F473" s="8"/>
      <c r="G473" s="80"/>
      <c r="H473" s="8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9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9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12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</row>
    <row r="474" spans="2:200">
      <c r="B474" s="8"/>
      <c r="C474" s="8"/>
      <c r="D474" s="8"/>
      <c r="E474" s="8"/>
      <c r="F474" s="8"/>
      <c r="G474" s="80"/>
      <c r="H474" s="8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9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9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12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</row>
    <row r="475" spans="2:200">
      <c r="B475" s="8"/>
      <c r="C475" s="8"/>
      <c r="D475" s="8"/>
      <c r="E475" s="8"/>
      <c r="F475" s="8"/>
      <c r="G475" s="80"/>
      <c r="H475" s="8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9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9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12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</row>
    <row r="476" spans="2:200">
      <c r="B476" s="8"/>
      <c r="C476" s="8"/>
      <c r="D476" s="8"/>
      <c r="E476" s="8"/>
      <c r="F476" s="8"/>
      <c r="G476" s="80"/>
      <c r="H476" s="8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9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9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12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</row>
    <row r="477" spans="2:200">
      <c r="B477" s="8"/>
      <c r="C477" s="8"/>
      <c r="D477" s="8"/>
      <c r="E477" s="8"/>
      <c r="F477" s="8"/>
      <c r="G477" s="80"/>
      <c r="H477" s="8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9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9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12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</row>
    <row r="478" spans="2:200">
      <c r="B478" s="8"/>
      <c r="C478" s="8"/>
      <c r="D478" s="8"/>
      <c r="E478" s="8"/>
      <c r="F478" s="8"/>
      <c r="G478" s="80"/>
      <c r="H478" s="8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9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9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12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</row>
    <row r="479" spans="2:200">
      <c r="B479" s="8"/>
      <c r="C479" s="8"/>
      <c r="D479" s="8"/>
      <c r="E479" s="8"/>
      <c r="F479" s="8"/>
      <c r="G479" s="80"/>
      <c r="H479" s="8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9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9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12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</row>
    <row r="480" spans="2:200">
      <c r="B480" s="8"/>
      <c r="C480" s="8"/>
      <c r="D480" s="8"/>
      <c r="E480" s="8"/>
      <c r="F480" s="8"/>
      <c r="G480" s="80"/>
      <c r="H480" s="8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9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9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12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</row>
    <row r="481" spans="2:200">
      <c r="B481" s="8"/>
      <c r="C481" s="8"/>
      <c r="D481" s="8"/>
      <c r="E481" s="8"/>
      <c r="F481" s="8"/>
      <c r="G481" s="80"/>
      <c r="H481" s="8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9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9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12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</row>
    <row r="482" spans="2:200">
      <c r="B482" s="8"/>
      <c r="C482" s="8"/>
      <c r="D482" s="8"/>
      <c r="E482" s="8"/>
      <c r="F482" s="8"/>
      <c r="G482" s="80"/>
      <c r="H482" s="8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9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9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12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</row>
    <row r="483" spans="2:200">
      <c r="B483" s="8"/>
      <c r="C483" s="8"/>
      <c r="D483" s="8"/>
      <c r="E483" s="8"/>
      <c r="F483" s="8"/>
      <c r="G483" s="80"/>
      <c r="H483" s="8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9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9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12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</row>
    <row r="484" spans="2:200">
      <c r="B484" s="8"/>
      <c r="C484" s="8"/>
      <c r="D484" s="8"/>
      <c r="E484" s="8"/>
      <c r="F484" s="8"/>
      <c r="G484" s="80"/>
      <c r="H484" s="8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9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9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12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</row>
    <row r="485" spans="2:200">
      <c r="B485" s="8"/>
      <c r="C485" s="8"/>
      <c r="D485" s="8"/>
      <c r="E485" s="8"/>
      <c r="F485" s="8"/>
      <c r="G485" s="80"/>
      <c r="H485" s="8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9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9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12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</row>
    <row r="486" spans="2:200">
      <c r="B486" s="8"/>
      <c r="C486" s="8"/>
      <c r="D486" s="8"/>
      <c r="E486" s="8"/>
      <c r="F486" s="8"/>
      <c r="G486" s="80"/>
      <c r="H486" s="8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9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9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12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</row>
    <row r="487" spans="2:200">
      <c r="B487" s="8"/>
      <c r="C487" s="8"/>
      <c r="D487" s="8"/>
      <c r="E487" s="8"/>
      <c r="F487" s="8"/>
      <c r="G487" s="80"/>
      <c r="H487" s="8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9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9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12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</row>
    <row r="488" spans="2:200">
      <c r="B488" s="8"/>
      <c r="C488" s="8"/>
      <c r="D488" s="8"/>
      <c r="E488" s="8"/>
      <c r="F488" s="8"/>
      <c r="G488" s="80"/>
      <c r="H488" s="8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9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9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12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</row>
    <row r="489" spans="2:200">
      <c r="B489" s="8"/>
      <c r="C489" s="8"/>
      <c r="D489" s="8"/>
      <c r="E489" s="8"/>
      <c r="F489" s="8"/>
      <c r="G489" s="80"/>
      <c r="H489" s="8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9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9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12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</row>
    <row r="490" spans="2:200">
      <c r="B490" s="8"/>
      <c r="C490" s="8"/>
      <c r="D490" s="8"/>
      <c r="E490" s="8"/>
      <c r="F490" s="8"/>
      <c r="G490" s="80"/>
      <c r="H490" s="8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9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9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12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</row>
    <row r="491" spans="2:200">
      <c r="B491" s="8"/>
      <c r="C491" s="8"/>
      <c r="D491" s="8"/>
      <c r="E491" s="8"/>
      <c r="F491" s="8"/>
      <c r="G491" s="80"/>
      <c r="H491" s="8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9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9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12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</row>
    <row r="492" spans="2:200">
      <c r="B492" s="8"/>
      <c r="C492" s="8"/>
      <c r="D492" s="8"/>
      <c r="E492" s="8"/>
      <c r="F492" s="8"/>
      <c r="G492" s="80"/>
      <c r="H492" s="8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9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9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12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</row>
    <row r="493" spans="2:200">
      <c r="B493" s="8"/>
      <c r="C493" s="8"/>
      <c r="D493" s="8"/>
      <c r="E493" s="8"/>
      <c r="F493" s="8"/>
      <c r="G493" s="80"/>
      <c r="H493" s="8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9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9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12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</row>
    <row r="494" spans="2:200">
      <c r="B494" s="8"/>
      <c r="C494" s="8"/>
      <c r="D494" s="8"/>
      <c r="E494" s="8"/>
      <c r="F494" s="8"/>
      <c r="G494" s="80"/>
      <c r="H494" s="8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9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9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12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</row>
    <row r="495" spans="2:200">
      <c r="B495" s="8"/>
      <c r="C495" s="8"/>
      <c r="D495" s="8"/>
      <c r="E495" s="8"/>
      <c r="F495" s="8"/>
      <c r="G495" s="80"/>
      <c r="H495" s="8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9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9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12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</row>
    <row r="496" spans="2:200">
      <c r="B496" s="8"/>
      <c r="C496" s="8"/>
      <c r="D496" s="8"/>
      <c r="E496" s="8"/>
      <c r="F496" s="8"/>
      <c r="G496" s="80"/>
      <c r="H496" s="8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9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9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12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</row>
    <row r="497" spans="2:200">
      <c r="B497" s="8"/>
      <c r="C497" s="8"/>
      <c r="D497" s="8"/>
      <c r="E497" s="8"/>
      <c r="F497" s="8"/>
      <c r="G497" s="80"/>
      <c r="H497" s="8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9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9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12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</row>
    <row r="498" spans="2:200">
      <c r="B498" s="8"/>
      <c r="C498" s="8"/>
      <c r="D498" s="8"/>
      <c r="E498" s="8"/>
      <c r="F498" s="8"/>
      <c r="G498" s="80"/>
      <c r="H498" s="8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9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9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12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</row>
    <row r="499" spans="2:200">
      <c r="B499" s="8"/>
      <c r="C499" s="8"/>
      <c r="D499" s="8"/>
      <c r="E499" s="8"/>
      <c r="F499" s="8"/>
      <c r="G499" s="80"/>
      <c r="H499" s="8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9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9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12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</row>
    <row r="500" spans="2:200">
      <c r="B500" s="8"/>
      <c r="C500" s="8"/>
      <c r="D500" s="8"/>
      <c r="E500" s="8"/>
      <c r="F500" s="8"/>
      <c r="G500" s="80"/>
      <c r="H500" s="8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9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9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12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</row>
    <row r="501" spans="2:200">
      <c r="B501" s="8"/>
      <c r="C501" s="8"/>
      <c r="D501" s="8"/>
      <c r="E501" s="8"/>
      <c r="F501" s="8"/>
      <c r="G501" s="80"/>
      <c r="H501" s="8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9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9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12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</row>
    <row r="502" spans="2:200">
      <c r="B502" s="8"/>
      <c r="C502" s="8"/>
      <c r="D502" s="8"/>
      <c r="E502" s="8"/>
      <c r="F502" s="8"/>
      <c r="G502" s="80"/>
      <c r="H502" s="8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9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9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12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</row>
    <row r="503" spans="2:200">
      <c r="B503" s="8"/>
      <c r="C503" s="8"/>
      <c r="D503" s="8"/>
      <c r="E503" s="8"/>
      <c r="F503" s="8"/>
      <c r="G503" s="80"/>
      <c r="H503" s="8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9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9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12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</row>
    <row r="504" spans="2:200">
      <c r="B504" s="8"/>
      <c r="C504" s="8"/>
      <c r="D504" s="8"/>
      <c r="E504" s="8"/>
      <c r="F504" s="8"/>
      <c r="G504" s="80"/>
      <c r="H504" s="8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9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9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12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</row>
    <row r="505" spans="2:200">
      <c r="B505" s="8"/>
      <c r="C505" s="8"/>
      <c r="D505" s="8"/>
      <c r="E505" s="8"/>
      <c r="F505" s="8"/>
      <c r="G505" s="80"/>
      <c r="H505" s="8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9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9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12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</row>
    <row r="506" spans="2:200">
      <c r="B506" s="8"/>
      <c r="C506" s="8"/>
      <c r="D506" s="8"/>
      <c r="E506" s="8"/>
      <c r="F506" s="8"/>
      <c r="G506" s="80"/>
      <c r="H506" s="8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9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9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12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</row>
    <row r="507" spans="2:200">
      <c r="B507" s="8"/>
      <c r="C507" s="8"/>
      <c r="D507" s="8"/>
      <c r="E507" s="8"/>
      <c r="F507" s="8"/>
      <c r="G507" s="80"/>
      <c r="H507" s="8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9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9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12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</row>
    <row r="508" spans="2:200">
      <c r="B508" s="8"/>
      <c r="C508" s="8"/>
      <c r="D508" s="8"/>
      <c r="E508" s="8"/>
      <c r="F508" s="8"/>
      <c r="G508" s="80"/>
      <c r="H508" s="8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9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9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12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</row>
    <row r="509" spans="2:200">
      <c r="B509" s="8"/>
      <c r="C509" s="8"/>
      <c r="D509" s="8"/>
      <c r="E509" s="8"/>
      <c r="F509" s="8"/>
      <c r="G509" s="80"/>
      <c r="H509" s="8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9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9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12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</row>
    <row r="510" spans="2:200">
      <c r="B510" s="8"/>
      <c r="C510" s="8"/>
      <c r="D510" s="8"/>
      <c r="E510" s="8"/>
      <c r="F510" s="8"/>
      <c r="G510" s="80"/>
      <c r="H510" s="8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9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9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12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</row>
    <row r="511" spans="2:200">
      <c r="B511" s="8"/>
      <c r="C511" s="8"/>
      <c r="D511" s="8"/>
      <c r="E511" s="8"/>
      <c r="F511" s="8"/>
      <c r="G511" s="80"/>
      <c r="H511" s="8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9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9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12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</row>
    <row r="512" spans="2:200">
      <c r="B512" s="8"/>
      <c r="C512" s="8"/>
      <c r="D512" s="8"/>
      <c r="E512" s="8"/>
      <c r="F512" s="8"/>
      <c r="G512" s="80"/>
      <c r="H512" s="8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9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9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12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</row>
    <row r="513" spans="2:200">
      <c r="B513" s="8"/>
      <c r="C513" s="8"/>
      <c r="D513" s="8"/>
      <c r="E513" s="8"/>
      <c r="F513" s="8"/>
      <c r="G513" s="80"/>
      <c r="H513" s="8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9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9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12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</row>
    <row r="514" spans="2:200">
      <c r="B514" s="8"/>
      <c r="C514" s="8"/>
      <c r="D514" s="8"/>
      <c r="E514" s="8"/>
      <c r="F514" s="8"/>
      <c r="G514" s="80"/>
      <c r="H514" s="8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9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9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12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</row>
    <row r="515" spans="2:200">
      <c r="B515" s="8"/>
      <c r="C515" s="8"/>
      <c r="D515" s="8"/>
      <c r="E515" s="8"/>
      <c r="F515" s="8"/>
      <c r="G515" s="80"/>
      <c r="H515" s="8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9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9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12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</row>
    <row r="516" spans="2:200">
      <c r="B516" s="8"/>
      <c r="C516" s="8"/>
      <c r="D516" s="8"/>
      <c r="E516" s="8"/>
      <c r="F516" s="8"/>
      <c r="G516" s="80"/>
      <c r="H516" s="8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9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9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12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</row>
    <row r="517" spans="2:200">
      <c r="B517" s="8"/>
      <c r="C517" s="8"/>
      <c r="D517" s="8"/>
      <c r="E517" s="8"/>
      <c r="F517" s="8"/>
      <c r="G517" s="80"/>
      <c r="H517" s="8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9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9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12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</row>
    <row r="518" spans="2:200">
      <c r="B518" s="8"/>
      <c r="C518" s="8"/>
      <c r="D518" s="8"/>
      <c r="E518" s="8"/>
      <c r="F518" s="8"/>
      <c r="G518" s="80"/>
      <c r="H518" s="8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9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9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12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</row>
    <row r="519" spans="2:200">
      <c r="B519" s="8"/>
      <c r="C519" s="8"/>
      <c r="D519" s="8"/>
      <c r="E519" s="8"/>
      <c r="F519" s="8"/>
      <c r="G519" s="80"/>
      <c r="H519" s="8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9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9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12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</row>
    <row r="520" spans="2:200">
      <c r="B520" s="8"/>
      <c r="C520" s="8"/>
      <c r="D520" s="8"/>
      <c r="E520" s="8"/>
      <c r="F520" s="8"/>
      <c r="G520" s="80"/>
      <c r="H520" s="8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9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9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12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</row>
    <row r="521" spans="2:200">
      <c r="B521" s="8"/>
      <c r="C521" s="8"/>
      <c r="D521" s="8"/>
      <c r="E521" s="8"/>
      <c r="F521" s="8"/>
      <c r="G521" s="80"/>
      <c r="H521" s="8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9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9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12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</row>
    <row r="522" spans="2:200">
      <c r="B522" s="8"/>
      <c r="C522" s="8"/>
      <c r="D522" s="8"/>
      <c r="E522" s="8"/>
      <c r="F522" s="8"/>
      <c r="G522" s="80"/>
      <c r="H522" s="8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9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9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12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</row>
    <row r="523" spans="2:200">
      <c r="B523" s="8"/>
      <c r="C523" s="8"/>
      <c r="D523" s="8"/>
      <c r="E523" s="8"/>
      <c r="F523" s="8"/>
      <c r="G523" s="80"/>
      <c r="H523" s="8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9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9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12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</row>
    <row r="524" spans="2:200">
      <c r="B524" s="8"/>
      <c r="C524" s="8"/>
      <c r="D524" s="8"/>
      <c r="E524" s="8"/>
      <c r="F524" s="8"/>
      <c r="G524" s="80"/>
      <c r="H524" s="8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9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9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12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</row>
    <row r="525" spans="2:200">
      <c r="B525" s="8"/>
      <c r="C525" s="8"/>
      <c r="D525" s="8"/>
      <c r="E525" s="8"/>
      <c r="F525" s="8"/>
      <c r="G525" s="80"/>
      <c r="H525" s="8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9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9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12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</row>
    <row r="526" spans="2:200">
      <c r="B526" s="8"/>
      <c r="C526" s="8"/>
      <c r="D526" s="8"/>
      <c r="E526" s="8"/>
      <c r="F526" s="8"/>
      <c r="G526" s="80"/>
      <c r="H526" s="8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9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9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12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</row>
    <row r="527" spans="2:200">
      <c r="B527" s="8"/>
      <c r="C527" s="8"/>
      <c r="D527" s="8"/>
      <c r="E527" s="8"/>
      <c r="F527" s="8"/>
      <c r="G527" s="80"/>
      <c r="H527" s="8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9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9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12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</row>
    <row r="528" spans="2:200">
      <c r="B528" s="8"/>
      <c r="C528" s="8"/>
      <c r="D528" s="8"/>
      <c r="E528" s="8"/>
      <c r="F528" s="8"/>
      <c r="G528" s="80"/>
      <c r="H528" s="8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9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9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12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</row>
    <row r="529" spans="2:200">
      <c r="B529" s="8"/>
      <c r="C529" s="8"/>
      <c r="D529" s="8"/>
      <c r="E529" s="8"/>
      <c r="F529" s="8"/>
      <c r="G529" s="80"/>
      <c r="H529" s="8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9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9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12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</row>
    <row r="530" spans="2:200">
      <c r="B530" s="8"/>
      <c r="C530" s="8"/>
      <c r="D530" s="8"/>
      <c r="E530" s="8"/>
      <c r="F530" s="8"/>
      <c r="G530" s="80"/>
      <c r="H530" s="8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9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9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12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</row>
    <row r="531" spans="2:200">
      <c r="B531" s="8"/>
      <c r="C531" s="8"/>
      <c r="D531" s="8"/>
      <c r="E531" s="8"/>
      <c r="F531" s="8"/>
      <c r="G531" s="80"/>
      <c r="H531" s="8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9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9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12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</row>
    <row r="532" spans="2:200">
      <c r="B532" s="8"/>
      <c r="C532" s="8"/>
      <c r="D532" s="8"/>
      <c r="E532" s="8"/>
      <c r="F532" s="8"/>
      <c r="G532" s="80"/>
      <c r="H532" s="8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9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9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12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</row>
    <row r="533" spans="2:200">
      <c r="B533" s="8"/>
      <c r="C533" s="8"/>
      <c r="D533" s="8"/>
      <c r="E533" s="8"/>
      <c r="F533" s="8"/>
      <c r="G533" s="80"/>
      <c r="H533" s="8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9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9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12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</row>
    <row r="534" spans="2:200">
      <c r="B534" s="8"/>
      <c r="C534" s="8"/>
      <c r="D534" s="8"/>
      <c r="E534" s="8"/>
      <c r="F534" s="8"/>
      <c r="G534" s="80"/>
      <c r="H534" s="8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9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9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12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</row>
    <row r="535" spans="2:200">
      <c r="B535" s="8"/>
      <c r="C535" s="8"/>
      <c r="D535" s="8"/>
      <c r="E535" s="8"/>
      <c r="F535" s="8"/>
      <c r="G535" s="80"/>
      <c r="H535" s="8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9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9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12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</row>
    <row r="536" spans="2:200">
      <c r="B536" s="8"/>
      <c r="C536" s="8"/>
      <c r="D536" s="8"/>
      <c r="E536" s="8"/>
      <c r="F536" s="8"/>
      <c r="G536" s="80"/>
      <c r="H536" s="8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9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9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12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</row>
    <row r="537" spans="2:200">
      <c r="B537" s="8"/>
      <c r="C537" s="8"/>
      <c r="D537" s="8"/>
      <c r="E537" s="8"/>
      <c r="F537" s="8"/>
      <c r="G537" s="80"/>
      <c r="H537" s="8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9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9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12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</row>
    <row r="538" spans="2:200">
      <c r="B538" s="8"/>
      <c r="C538" s="8"/>
      <c r="D538" s="8"/>
      <c r="E538" s="8"/>
      <c r="F538" s="8"/>
      <c r="G538" s="80"/>
      <c r="H538" s="8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9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9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12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</row>
    <row r="539" spans="2:200">
      <c r="B539" s="8"/>
      <c r="C539" s="8"/>
      <c r="D539" s="8"/>
      <c r="E539" s="8"/>
      <c r="F539" s="8"/>
      <c r="G539" s="80"/>
      <c r="H539" s="8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9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9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12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</row>
    <row r="540" spans="2:200">
      <c r="B540" s="8"/>
      <c r="C540" s="8"/>
      <c r="D540" s="8"/>
      <c r="E540" s="8"/>
      <c r="F540" s="8"/>
      <c r="G540" s="80"/>
      <c r="H540" s="8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9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9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12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</row>
    <row r="541" spans="2:200">
      <c r="B541" s="8"/>
      <c r="C541" s="8"/>
      <c r="D541" s="8"/>
      <c r="E541" s="8"/>
      <c r="F541" s="8"/>
      <c r="G541" s="80"/>
      <c r="H541" s="8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9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9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12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</row>
    <row r="542" spans="2:200">
      <c r="B542" s="8"/>
      <c r="C542" s="8"/>
      <c r="D542" s="8"/>
      <c r="E542" s="8"/>
      <c r="F542" s="8"/>
      <c r="G542" s="80"/>
      <c r="H542" s="8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9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9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12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</row>
    <row r="543" spans="2:200">
      <c r="B543" s="8"/>
      <c r="C543" s="8"/>
      <c r="D543" s="8"/>
      <c r="E543" s="8"/>
      <c r="F543" s="8"/>
      <c r="G543" s="80"/>
      <c r="H543" s="8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9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9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12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</row>
    <row r="544" spans="2:200">
      <c r="B544" s="8"/>
      <c r="C544" s="8"/>
      <c r="D544" s="8"/>
      <c r="E544" s="8"/>
      <c r="F544" s="8"/>
      <c r="G544" s="80"/>
      <c r="H544" s="8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9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9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12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</row>
    <row r="545" spans="2:200">
      <c r="B545" s="8"/>
      <c r="C545" s="8"/>
      <c r="D545" s="8"/>
      <c r="E545" s="8"/>
      <c r="F545" s="8"/>
      <c r="G545" s="80"/>
      <c r="H545" s="8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9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9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12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</row>
    <row r="546" spans="2:200">
      <c r="B546" s="8"/>
      <c r="C546" s="8"/>
      <c r="D546" s="8"/>
      <c r="E546" s="8"/>
      <c r="F546" s="8"/>
      <c r="G546" s="80"/>
      <c r="H546" s="8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9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9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12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</row>
    <row r="547" spans="2:200">
      <c r="B547" s="8"/>
      <c r="C547" s="8"/>
      <c r="D547" s="8"/>
      <c r="E547" s="8"/>
      <c r="F547" s="8"/>
      <c r="G547" s="80"/>
      <c r="H547" s="8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9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9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12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</row>
    <row r="548" spans="2:200">
      <c r="B548" s="8"/>
      <c r="C548" s="8"/>
      <c r="D548" s="8"/>
      <c r="E548" s="8"/>
      <c r="F548" s="8"/>
      <c r="G548" s="80"/>
      <c r="H548" s="8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9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9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12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</row>
    <row r="549" spans="2:200">
      <c r="B549" s="8"/>
      <c r="C549" s="8"/>
      <c r="D549" s="8"/>
      <c r="E549" s="8"/>
      <c r="F549" s="8"/>
      <c r="G549" s="80"/>
      <c r="H549" s="8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9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9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12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</row>
    <row r="550" spans="2:200">
      <c r="B550" s="8"/>
      <c r="C550" s="8"/>
      <c r="D550" s="8"/>
      <c r="E550" s="8"/>
      <c r="F550" s="8"/>
      <c r="G550" s="80"/>
      <c r="H550" s="8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9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9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12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</row>
    <row r="551" spans="2:200">
      <c r="B551" s="8"/>
      <c r="C551" s="8"/>
      <c r="D551" s="8"/>
      <c r="E551" s="8"/>
      <c r="F551" s="8"/>
      <c r="G551" s="80"/>
      <c r="H551" s="8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9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9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12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</row>
    <row r="552" spans="2:200">
      <c r="B552" s="8"/>
      <c r="C552" s="8"/>
      <c r="D552" s="8"/>
      <c r="E552" s="8"/>
      <c r="F552" s="8"/>
      <c r="G552" s="80"/>
      <c r="H552" s="8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9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9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12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</row>
    <row r="553" spans="2:200">
      <c r="B553" s="8"/>
      <c r="C553" s="8"/>
      <c r="D553" s="8"/>
      <c r="E553" s="8"/>
      <c r="F553" s="8"/>
      <c r="G553" s="80"/>
      <c r="H553" s="8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9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9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12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</row>
    <row r="554" spans="2:200">
      <c r="B554" s="8"/>
      <c r="C554" s="8"/>
      <c r="D554" s="8"/>
      <c r="E554" s="8"/>
      <c r="F554" s="8"/>
      <c r="G554" s="80"/>
      <c r="H554" s="8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9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9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12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</row>
    <row r="555" spans="2:200">
      <c r="B555" s="8"/>
      <c r="C555" s="8"/>
      <c r="D555" s="8"/>
      <c r="E555" s="8"/>
      <c r="F555" s="8"/>
      <c r="G555" s="80"/>
      <c r="H555" s="8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9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9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12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</row>
    <row r="556" spans="2:200">
      <c r="B556" s="8"/>
      <c r="C556" s="8"/>
      <c r="D556" s="8"/>
      <c r="E556" s="8"/>
      <c r="F556" s="8"/>
      <c r="G556" s="80"/>
      <c r="H556" s="8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9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9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12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</row>
    <row r="557" spans="2:200">
      <c r="B557" s="8"/>
      <c r="C557" s="8"/>
      <c r="D557" s="8"/>
      <c r="E557" s="8"/>
      <c r="F557" s="8"/>
      <c r="G557" s="80"/>
      <c r="H557" s="8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9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9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12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</row>
    <row r="558" spans="2:200">
      <c r="B558" s="8"/>
      <c r="C558" s="8"/>
      <c r="D558" s="8"/>
      <c r="E558" s="8"/>
      <c r="F558" s="8"/>
      <c r="G558" s="80"/>
      <c r="H558" s="8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9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9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12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</row>
    <row r="559" spans="2:200">
      <c r="B559" s="8"/>
      <c r="C559" s="8"/>
      <c r="D559" s="8"/>
      <c r="E559" s="8"/>
      <c r="F559" s="8"/>
      <c r="G559" s="80"/>
      <c r="H559" s="8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9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9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12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</row>
    <row r="560" spans="2:200">
      <c r="B560" s="8"/>
      <c r="C560" s="8"/>
      <c r="D560" s="8"/>
      <c r="E560" s="8"/>
      <c r="F560" s="8"/>
      <c r="G560" s="80"/>
      <c r="H560" s="8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9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9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12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</row>
    <row r="561" spans="2:200">
      <c r="B561" s="8"/>
      <c r="C561" s="8"/>
      <c r="D561" s="8"/>
      <c r="E561" s="8"/>
      <c r="F561" s="8"/>
      <c r="G561" s="80"/>
      <c r="H561" s="8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9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9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12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</row>
    <row r="562" spans="2:200">
      <c r="B562" s="8"/>
      <c r="C562" s="8"/>
      <c r="D562" s="8"/>
      <c r="E562" s="8"/>
      <c r="F562" s="8"/>
      <c r="G562" s="80"/>
      <c r="H562" s="8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9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9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12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</row>
    <row r="563" spans="2:200">
      <c r="B563" s="8"/>
      <c r="C563" s="8"/>
      <c r="D563" s="8"/>
      <c r="E563" s="8"/>
      <c r="F563" s="8"/>
      <c r="G563" s="80"/>
      <c r="H563" s="8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9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9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12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</row>
    <row r="564" spans="2:200">
      <c r="B564" s="8"/>
      <c r="C564" s="8"/>
      <c r="D564" s="8"/>
      <c r="E564" s="8"/>
      <c r="F564" s="8"/>
      <c r="G564" s="80"/>
      <c r="H564" s="8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9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9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12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</row>
    <row r="565" spans="2:200">
      <c r="B565" s="8"/>
      <c r="C565" s="8"/>
      <c r="D565" s="8"/>
      <c r="E565" s="8"/>
      <c r="F565" s="8"/>
      <c r="G565" s="80"/>
      <c r="H565" s="8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9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9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12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</row>
    <row r="566" spans="2:200">
      <c r="B566" s="8"/>
      <c r="C566" s="8"/>
      <c r="D566" s="8"/>
      <c r="E566" s="8"/>
      <c r="F566" s="8"/>
      <c r="G566" s="80"/>
      <c r="H566" s="8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9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9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12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</row>
    <row r="567" spans="2:200">
      <c r="B567" s="8"/>
      <c r="C567" s="8"/>
      <c r="D567" s="8"/>
      <c r="E567" s="8"/>
      <c r="F567" s="8"/>
      <c r="G567" s="80"/>
      <c r="H567" s="8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9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9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12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</row>
    <row r="568" spans="2:200">
      <c r="B568" s="8"/>
      <c r="C568" s="8"/>
      <c r="D568" s="8"/>
      <c r="E568" s="8"/>
      <c r="F568" s="8"/>
      <c r="G568" s="80"/>
      <c r="H568" s="8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9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9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12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</row>
    <row r="569" spans="2:200">
      <c r="B569" s="8"/>
      <c r="C569" s="8"/>
      <c r="D569" s="8"/>
      <c r="E569" s="8"/>
      <c r="F569" s="8"/>
      <c r="G569" s="80"/>
      <c r="H569" s="8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9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9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12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</row>
    <row r="570" spans="2:200">
      <c r="B570" s="8"/>
      <c r="C570" s="8"/>
      <c r="D570" s="8"/>
      <c r="E570" s="8"/>
      <c r="F570" s="8"/>
      <c r="G570" s="80"/>
      <c r="H570" s="8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9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9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12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</row>
    <row r="571" spans="2:200">
      <c r="B571" s="8"/>
      <c r="C571" s="8"/>
      <c r="D571" s="8"/>
      <c r="E571" s="8"/>
      <c r="F571" s="8"/>
      <c r="G571" s="80"/>
      <c r="H571" s="8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9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9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12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</row>
    <row r="572" spans="2:200">
      <c r="B572" s="8"/>
      <c r="C572" s="8"/>
      <c r="D572" s="8"/>
      <c r="E572" s="8"/>
      <c r="F572" s="8"/>
      <c r="G572" s="80"/>
      <c r="H572" s="8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9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9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12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</row>
    <row r="573" spans="2:200">
      <c r="B573" s="8"/>
      <c r="C573" s="8"/>
      <c r="D573" s="8"/>
      <c r="E573" s="8"/>
      <c r="F573" s="8"/>
      <c r="G573" s="80"/>
      <c r="H573" s="8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9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9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12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</row>
    <row r="574" spans="2:200">
      <c r="B574" s="8"/>
      <c r="C574" s="8"/>
      <c r="D574" s="8"/>
      <c r="E574" s="8"/>
      <c r="F574" s="8"/>
      <c r="G574" s="80"/>
      <c r="H574" s="8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9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9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12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</row>
    <row r="575" spans="2:200">
      <c r="B575" s="8"/>
      <c r="C575" s="8"/>
      <c r="D575" s="8"/>
      <c r="E575" s="8"/>
      <c r="F575" s="8"/>
      <c r="G575" s="80"/>
      <c r="H575" s="8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9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9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12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</row>
    <row r="576" spans="2:200">
      <c r="B576" s="8"/>
      <c r="C576" s="8"/>
      <c r="D576" s="8"/>
      <c r="E576" s="8"/>
      <c r="F576" s="8"/>
      <c r="G576" s="80"/>
      <c r="H576" s="8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9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9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12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</row>
    <row r="577" spans="2:200">
      <c r="B577" s="8"/>
      <c r="C577" s="8"/>
      <c r="D577" s="8"/>
      <c r="E577" s="8"/>
      <c r="F577" s="8"/>
      <c r="G577" s="80"/>
      <c r="H577" s="8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9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9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12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</row>
    <row r="578" spans="2:200">
      <c r="B578" s="8"/>
      <c r="C578" s="8"/>
      <c r="D578" s="8"/>
      <c r="E578" s="8"/>
      <c r="F578" s="8"/>
      <c r="G578" s="80"/>
      <c r="H578" s="8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9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9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12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</row>
    <row r="579" spans="2:200">
      <c r="B579" s="8"/>
      <c r="C579" s="8"/>
      <c r="D579" s="8"/>
      <c r="E579" s="8"/>
      <c r="F579" s="8"/>
      <c r="G579" s="80"/>
      <c r="H579" s="8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9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9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12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</row>
    <row r="580" spans="2:200">
      <c r="B580" s="8"/>
      <c r="C580" s="8"/>
      <c r="D580" s="8"/>
      <c r="E580" s="8"/>
      <c r="F580" s="8"/>
      <c r="G580" s="80"/>
      <c r="H580" s="8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9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9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12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</row>
    <row r="581" spans="2:200">
      <c r="B581" s="8"/>
      <c r="C581" s="8"/>
      <c r="D581" s="8"/>
      <c r="E581" s="8"/>
      <c r="F581" s="8"/>
      <c r="G581" s="80"/>
      <c r="H581" s="8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9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9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12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</row>
    <row r="582" spans="2:200">
      <c r="B582" s="8"/>
      <c r="C582" s="8"/>
      <c r="D582" s="8"/>
      <c r="E582" s="8"/>
      <c r="F582" s="8"/>
      <c r="G582" s="80"/>
      <c r="H582" s="8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9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9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12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</row>
    <row r="583" spans="2:200">
      <c r="B583" s="8"/>
      <c r="C583" s="8"/>
      <c r="D583" s="8"/>
      <c r="E583" s="8"/>
      <c r="F583" s="8"/>
      <c r="G583" s="80"/>
      <c r="H583" s="8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9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9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12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</row>
    <row r="584" spans="2:200">
      <c r="B584" s="8"/>
      <c r="C584" s="8"/>
      <c r="D584" s="8"/>
      <c r="E584" s="8"/>
      <c r="F584" s="8"/>
      <c r="G584" s="80"/>
      <c r="H584" s="8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9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9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12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</row>
    <row r="585" spans="2:200">
      <c r="B585" s="8"/>
      <c r="C585" s="8"/>
      <c r="D585" s="8"/>
      <c r="E585" s="8"/>
      <c r="F585" s="8"/>
      <c r="G585" s="80"/>
      <c r="H585" s="8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9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9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12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</row>
    <row r="586" spans="2:200">
      <c r="B586" s="8"/>
      <c r="C586" s="8"/>
      <c r="D586" s="8"/>
      <c r="E586" s="8"/>
      <c r="F586" s="8"/>
      <c r="G586" s="80"/>
      <c r="H586" s="8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9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9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12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</row>
    <row r="587" spans="2:200">
      <c r="B587" s="8"/>
      <c r="C587" s="8"/>
      <c r="D587" s="8"/>
      <c r="E587" s="8"/>
      <c r="F587" s="8"/>
      <c r="G587" s="80"/>
      <c r="H587" s="8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9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9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12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</row>
    <row r="588" spans="2:200">
      <c r="B588" s="8"/>
      <c r="C588" s="8"/>
      <c r="D588" s="8"/>
      <c r="E588" s="8"/>
      <c r="F588" s="8"/>
      <c r="G588" s="80"/>
      <c r="H588" s="8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9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9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12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</row>
    <row r="589" spans="2:200">
      <c r="B589" s="8"/>
      <c r="C589" s="8"/>
      <c r="D589" s="8"/>
      <c r="E589" s="8"/>
      <c r="F589" s="8"/>
      <c r="G589" s="80"/>
      <c r="H589" s="8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9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9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12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</row>
    <row r="590" spans="2:200">
      <c r="B590" s="8"/>
      <c r="C590" s="8"/>
      <c r="D590" s="8"/>
      <c r="E590" s="8"/>
      <c r="F590" s="8"/>
      <c r="G590" s="80"/>
      <c r="H590" s="8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9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9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12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</row>
    <row r="591" spans="2:200">
      <c r="B591" s="8"/>
      <c r="C591" s="8"/>
      <c r="D591" s="8"/>
      <c r="E591" s="8"/>
      <c r="F591" s="8"/>
      <c r="G591" s="80"/>
      <c r="H591" s="8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9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9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12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</row>
    <row r="592" spans="2:200">
      <c r="B592" s="8"/>
      <c r="C592" s="8"/>
      <c r="D592" s="8"/>
      <c r="E592" s="8"/>
      <c r="F592" s="8"/>
      <c r="G592" s="80"/>
      <c r="H592" s="8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9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9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12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</row>
    <row r="593" spans="2:200">
      <c r="B593" s="8"/>
      <c r="C593" s="8"/>
      <c r="D593" s="8"/>
      <c r="E593" s="8"/>
      <c r="F593" s="8"/>
      <c r="G593" s="80"/>
      <c r="H593" s="8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9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9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12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</row>
    <row r="594" spans="2:200">
      <c r="B594" s="8"/>
      <c r="C594" s="8"/>
      <c r="D594" s="8"/>
      <c r="E594" s="8"/>
      <c r="F594" s="8"/>
      <c r="G594" s="80"/>
      <c r="H594" s="8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9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9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12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</row>
    <row r="595" spans="2:200">
      <c r="B595" s="8"/>
      <c r="C595" s="8"/>
      <c r="D595" s="8"/>
      <c r="E595" s="8"/>
      <c r="F595" s="8"/>
      <c r="G595" s="80"/>
      <c r="H595" s="8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9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9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12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</row>
    <row r="596" spans="2:200">
      <c r="B596" s="8"/>
      <c r="C596" s="8"/>
      <c r="D596" s="8"/>
      <c r="E596" s="8"/>
      <c r="F596" s="8"/>
      <c r="G596" s="80"/>
      <c r="H596" s="8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9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9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12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</row>
    <row r="597" spans="2:200">
      <c r="B597" s="8"/>
      <c r="C597" s="8"/>
      <c r="D597" s="8"/>
      <c r="E597" s="8"/>
      <c r="F597" s="8"/>
      <c r="G597" s="80"/>
      <c r="H597" s="8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9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9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12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</row>
    <row r="598" spans="2:200">
      <c r="B598" s="8"/>
      <c r="C598" s="8"/>
      <c r="D598" s="8"/>
      <c r="E598" s="8"/>
      <c r="F598" s="8"/>
      <c r="G598" s="80"/>
      <c r="H598" s="8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9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9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12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</row>
    <row r="599" spans="2:200">
      <c r="B599" s="8"/>
      <c r="C599" s="8"/>
      <c r="D599" s="8"/>
      <c r="E599" s="8"/>
      <c r="F599" s="8"/>
      <c r="G599" s="80"/>
      <c r="H599" s="8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9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9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12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</row>
    <row r="600" spans="2:200">
      <c r="B600" s="8"/>
      <c r="C600" s="8"/>
      <c r="D600" s="8"/>
      <c r="E600" s="8"/>
      <c r="F600" s="8"/>
      <c r="G600" s="80"/>
      <c r="H600" s="8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9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9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12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</row>
    <row r="601" spans="2:200">
      <c r="B601" s="8"/>
      <c r="C601" s="8"/>
      <c r="D601" s="8"/>
      <c r="E601" s="8"/>
      <c r="F601" s="8"/>
      <c r="G601" s="80"/>
      <c r="H601" s="8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9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9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12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</row>
    <row r="602" spans="2:200">
      <c r="B602" s="8"/>
      <c r="C602" s="8"/>
      <c r="D602" s="8"/>
      <c r="E602" s="8"/>
      <c r="F602" s="8"/>
      <c r="G602" s="80"/>
      <c r="H602" s="8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9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9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12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</row>
    <row r="603" spans="2:200">
      <c r="B603" s="8"/>
      <c r="C603" s="8"/>
      <c r="D603" s="8"/>
      <c r="E603" s="8"/>
      <c r="F603" s="8"/>
      <c r="G603" s="80"/>
      <c r="H603" s="8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9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9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12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</row>
    <row r="604" spans="2:200">
      <c r="B604" s="8"/>
      <c r="C604" s="8"/>
      <c r="D604" s="8"/>
      <c r="E604" s="8"/>
      <c r="F604" s="8"/>
      <c r="G604" s="80"/>
      <c r="H604" s="8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9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9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12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</row>
    <row r="605" spans="2:200">
      <c r="B605" s="8"/>
      <c r="C605" s="8"/>
      <c r="D605" s="8"/>
      <c r="E605" s="8"/>
      <c r="F605" s="8"/>
      <c r="G605" s="80"/>
      <c r="H605" s="8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9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9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12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</row>
    <row r="606" spans="2:200">
      <c r="B606" s="8"/>
      <c r="C606" s="8"/>
      <c r="D606" s="8"/>
      <c r="E606" s="8"/>
      <c r="F606" s="8"/>
      <c r="G606" s="80"/>
      <c r="H606" s="8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9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9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12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</row>
    <row r="607" spans="2:200">
      <c r="B607" s="8"/>
      <c r="C607" s="8"/>
      <c r="D607" s="8"/>
      <c r="E607" s="8"/>
      <c r="F607" s="8"/>
      <c r="G607" s="80"/>
      <c r="H607" s="8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9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9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12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</row>
    <row r="608" spans="2:200">
      <c r="B608" s="8"/>
      <c r="C608" s="8"/>
      <c r="D608" s="8"/>
      <c r="E608" s="8"/>
      <c r="F608" s="8"/>
      <c r="G608" s="80"/>
      <c r="H608" s="8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9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9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12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</row>
    <row r="609" spans="2:200">
      <c r="B609" s="8"/>
      <c r="C609" s="8"/>
      <c r="D609" s="8"/>
      <c r="E609" s="8"/>
      <c r="F609" s="8"/>
      <c r="G609" s="80"/>
      <c r="H609" s="8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9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9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12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</row>
    <row r="610" spans="2:200">
      <c r="B610" s="8"/>
      <c r="C610" s="8"/>
      <c r="D610" s="8"/>
      <c r="E610" s="8"/>
      <c r="F610" s="8"/>
      <c r="G610" s="80"/>
      <c r="H610" s="8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9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9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12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</row>
    <row r="611" spans="2:200">
      <c r="B611" s="8"/>
      <c r="C611" s="8"/>
      <c r="D611" s="8"/>
      <c r="E611" s="8"/>
      <c r="F611" s="8"/>
      <c r="G611" s="80"/>
      <c r="H611" s="8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9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9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12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</row>
    <row r="612" spans="2:200">
      <c r="B612" s="8"/>
      <c r="C612" s="8"/>
      <c r="D612" s="8"/>
      <c r="E612" s="8"/>
      <c r="F612" s="8"/>
      <c r="G612" s="80"/>
      <c r="H612" s="8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9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9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12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</row>
    <row r="613" spans="2:200">
      <c r="B613" s="8"/>
      <c r="C613" s="8"/>
      <c r="D613" s="8"/>
      <c r="E613" s="8"/>
      <c r="F613" s="8"/>
      <c r="G613" s="80"/>
      <c r="H613" s="8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9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9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12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</row>
    <row r="614" spans="2:200">
      <c r="B614" s="8"/>
      <c r="C614" s="8"/>
      <c r="D614" s="8"/>
      <c r="E614" s="8"/>
      <c r="F614" s="8"/>
      <c r="G614" s="80"/>
      <c r="H614" s="8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9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9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12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</row>
    <row r="615" spans="2:200">
      <c r="B615" s="8"/>
      <c r="C615" s="8"/>
      <c r="D615" s="8"/>
      <c r="E615" s="8"/>
      <c r="F615" s="8"/>
      <c r="G615" s="80"/>
      <c r="H615" s="8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9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9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12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</row>
    <row r="616" spans="2:200">
      <c r="B616" s="8"/>
      <c r="C616" s="8"/>
      <c r="D616" s="8"/>
      <c r="E616" s="8"/>
      <c r="F616" s="8"/>
      <c r="G616" s="80"/>
      <c r="H616" s="8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9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9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12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</row>
    <row r="617" spans="2:200">
      <c r="B617" s="8"/>
      <c r="C617" s="8"/>
      <c r="D617" s="8"/>
      <c r="E617" s="8"/>
      <c r="F617" s="8"/>
      <c r="G617" s="80"/>
      <c r="H617" s="8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9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9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12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</row>
    <row r="618" spans="2:200">
      <c r="B618" s="8"/>
      <c r="C618" s="8"/>
      <c r="D618" s="8"/>
      <c r="E618" s="8"/>
      <c r="F618" s="8"/>
      <c r="G618" s="80"/>
      <c r="H618" s="8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9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9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12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</row>
    <row r="619" spans="2:200">
      <c r="B619" s="8"/>
      <c r="C619" s="8"/>
      <c r="D619" s="8"/>
      <c r="E619" s="8"/>
      <c r="F619" s="8"/>
      <c r="G619" s="80"/>
      <c r="H619" s="8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9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9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12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</row>
    <row r="620" spans="2:200">
      <c r="B620" s="8"/>
      <c r="C620" s="8"/>
      <c r="D620" s="8"/>
      <c r="E620" s="8"/>
      <c r="F620" s="8"/>
      <c r="G620" s="80"/>
      <c r="H620" s="8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9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9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12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</row>
    <row r="621" spans="2:200">
      <c r="B621" s="8"/>
      <c r="C621" s="8"/>
      <c r="D621" s="8"/>
      <c r="E621" s="8"/>
      <c r="F621" s="8"/>
      <c r="G621" s="80"/>
      <c r="H621" s="8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9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9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12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</row>
    <row r="622" spans="2:200">
      <c r="B622" s="8"/>
      <c r="C622" s="8"/>
      <c r="D622" s="8"/>
      <c r="E622" s="8"/>
      <c r="F622" s="8"/>
      <c r="G622" s="80"/>
      <c r="H622" s="8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9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9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12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</row>
    <row r="623" spans="2:200">
      <c r="B623" s="8"/>
      <c r="C623" s="8"/>
      <c r="D623" s="8"/>
      <c r="E623" s="8"/>
      <c r="F623" s="8"/>
      <c r="G623" s="80"/>
      <c r="H623" s="8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9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9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12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</row>
    <row r="624" spans="2:200">
      <c r="B624" s="8"/>
      <c r="C624" s="8"/>
      <c r="D624" s="8"/>
      <c r="E624" s="8"/>
      <c r="F624" s="8"/>
      <c r="G624" s="80"/>
      <c r="H624" s="8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9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9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12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</row>
    <row r="625" spans="2:200">
      <c r="B625" s="8"/>
      <c r="C625" s="8"/>
      <c r="D625" s="8"/>
      <c r="E625" s="8"/>
      <c r="F625" s="8"/>
      <c r="G625" s="80"/>
      <c r="H625" s="8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9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9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12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</row>
    <row r="626" spans="2:200">
      <c r="B626" s="8"/>
      <c r="C626" s="8"/>
      <c r="D626" s="8"/>
      <c r="E626" s="8"/>
      <c r="F626" s="8"/>
      <c r="G626" s="80"/>
      <c r="H626" s="8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9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9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12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</row>
    <row r="627" spans="2:200">
      <c r="B627" s="8"/>
      <c r="C627" s="8"/>
      <c r="D627" s="8"/>
      <c r="E627" s="8"/>
      <c r="F627" s="8"/>
      <c r="G627" s="80"/>
      <c r="H627" s="8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9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9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12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</row>
    <row r="628" spans="2:200">
      <c r="B628" s="8"/>
      <c r="C628" s="8"/>
      <c r="D628" s="8"/>
      <c r="E628" s="8"/>
      <c r="F628" s="8"/>
      <c r="G628" s="80"/>
      <c r="H628" s="8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9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9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12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</row>
    <row r="629" spans="2:200">
      <c r="B629" s="8"/>
      <c r="C629" s="8"/>
      <c r="D629" s="8"/>
      <c r="E629" s="8"/>
      <c r="F629" s="8"/>
      <c r="G629" s="80"/>
      <c r="H629" s="8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9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9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12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</row>
    <row r="630" spans="2:200">
      <c r="B630" s="8"/>
      <c r="C630" s="8"/>
      <c r="D630" s="8"/>
      <c r="E630" s="8"/>
      <c r="F630" s="8"/>
      <c r="G630" s="80"/>
      <c r="H630" s="8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9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9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12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</row>
    <row r="631" spans="2:200">
      <c r="B631" s="8"/>
      <c r="C631" s="8"/>
      <c r="D631" s="8"/>
      <c r="E631" s="8"/>
      <c r="F631" s="8"/>
      <c r="G631" s="80"/>
      <c r="H631" s="8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9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9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12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</row>
    <row r="632" spans="2:200">
      <c r="B632" s="8"/>
      <c r="C632" s="8"/>
      <c r="D632" s="8"/>
      <c r="E632" s="8"/>
      <c r="F632" s="8"/>
      <c r="G632" s="80"/>
      <c r="H632" s="8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9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9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12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</row>
    <row r="633" spans="2:200">
      <c r="B633" s="8"/>
      <c r="C633" s="8"/>
      <c r="D633" s="8"/>
      <c r="E633" s="8"/>
      <c r="F633" s="8"/>
      <c r="G633" s="80"/>
      <c r="H633" s="8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9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9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12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</row>
    <row r="634" spans="2:200">
      <c r="B634" s="8"/>
      <c r="C634" s="8"/>
      <c r="D634" s="8"/>
      <c r="E634" s="8"/>
      <c r="F634" s="8"/>
      <c r="G634" s="80"/>
      <c r="H634" s="8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9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9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12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</row>
    <row r="635" spans="2:200">
      <c r="B635" s="8"/>
      <c r="C635" s="8"/>
      <c r="D635" s="8"/>
      <c r="E635" s="8"/>
      <c r="F635" s="8"/>
      <c r="G635" s="80"/>
      <c r="H635" s="8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9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9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12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</row>
    <row r="636" spans="2:200">
      <c r="B636" s="8"/>
      <c r="C636" s="8"/>
      <c r="D636" s="8"/>
      <c r="E636" s="8"/>
      <c r="F636" s="8"/>
      <c r="G636" s="80"/>
      <c r="H636" s="8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9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9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12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</row>
    <row r="637" spans="2:200">
      <c r="B637" s="8"/>
      <c r="C637" s="8"/>
      <c r="D637" s="8"/>
      <c r="E637" s="8"/>
      <c r="F637" s="8"/>
      <c r="G637" s="80"/>
      <c r="H637" s="8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9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9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12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</row>
    <row r="638" spans="2:200">
      <c r="B638" s="8"/>
      <c r="C638" s="8"/>
      <c r="D638" s="8"/>
      <c r="E638" s="8"/>
      <c r="F638" s="8"/>
      <c r="G638" s="80"/>
      <c r="H638" s="8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9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9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12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</row>
    <row r="639" spans="2:200">
      <c r="B639" s="8"/>
      <c r="C639" s="8"/>
      <c r="D639" s="8"/>
      <c r="E639" s="8"/>
      <c r="F639" s="8"/>
      <c r="G639" s="80"/>
      <c r="H639" s="8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9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9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12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</row>
    <row r="640" spans="2:200">
      <c r="B640" s="8"/>
      <c r="C640" s="8"/>
      <c r="D640" s="8"/>
      <c r="E640" s="8"/>
      <c r="F640" s="8"/>
      <c r="G640" s="80"/>
      <c r="H640" s="8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9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9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12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</row>
    <row r="641" spans="2:200">
      <c r="B641" s="8"/>
      <c r="C641" s="8"/>
      <c r="D641" s="8"/>
      <c r="E641" s="8"/>
      <c r="F641" s="8"/>
      <c r="G641" s="80"/>
      <c r="H641" s="8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9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9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12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</row>
    <row r="642" spans="2:200">
      <c r="B642" s="8"/>
      <c r="C642" s="8"/>
      <c r="D642" s="8"/>
      <c r="E642" s="8"/>
      <c r="F642" s="8"/>
      <c r="G642" s="80"/>
      <c r="H642" s="8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9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9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12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</row>
    <row r="643" spans="2:200">
      <c r="B643" s="8"/>
      <c r="C643" s="8"/>
      <c r="D643" s="8"/>
      <c r="E643" s="8"/>
      <c r="F643" s="8"/>
      <c r="G643" s="80"/>
      <c r="H643" s="8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9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9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12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</row>
    <row r="644" spans="2:200">
      <c r="B644" s="8"/>
      <c r="C644" s="8"/>
      <c r="D644" s="8"/>
      <c r="E644" s="8"/>
      <c r="F644" s="8"/>
      <c r="G644" s="80"/>
      <c r="H644" s="8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9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9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12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</row>
    <row r="645" spans="2:200">
      <c r="B645" s="8"/>
      <c r="C645" s="8"/>
      <c r="D645" s="8"/>
      <c r="E645" s="8"/>
      <c r="F645" s="8"/>
      <c r="G645" s="80"/>
      <c r="H645" s="8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9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9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12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</row>
    <row r="646" spans="2:200">
      <c r="B646" s="8"/>
      <c r="C646" s="8"/>
      <c r="D646" s="8"/>
      <c r="E646" s="8"/>
      <c r="F646" s="8"/>
      <c r="G646" s="80"/>
      <c r="H646" s="8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9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9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12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</row>
    <row r="647" spans="2:200">
      <c r="B647" s="8"/>
      <c r="C647" s="8"/>
      <c r="D647" s="8"/>
      <c r="E647" s="8"/>
      <c r="F647" s="8"/>
      <c r="G647" s="80"/>
      <c r="H647" s="8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9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9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12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</row>
    <row r="648" spans="2:200">
      <c r="B648" s="8"/>
      <c r="C648" s="8"/>
      <c r="D648" s="8"/>
      <c r="E648" s="8"/>
      <c r="F648" s="8"/>
      <c r="G648" s="80"/>
      <c r="H648" s="8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9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9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12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</row>
    <row r="649" spans="2:200">
      <c r="B649" s="8"/>
      <c r="C649" s="8"/>
      <c r="D649" s="8"/>
      <c r="E649" s="8"/>
      <c r="F649" s="8"/>
      <c r="G649" s="80"/>
      <c r="H649" s="8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9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9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12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</row>
    <row r="650" spans="2:200">
      <c r="B650" s="8"/>
      <c r="C650" s="8"/>
      <c r="D650" s="8"/>
      <c r="E650" s="8"/>
      <c r="F650" s="8"/>
      <c r="G650" s="80"/>
      <c r="H650" s="8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9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9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12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</row>
    <row r="651" spans="2:200">
      <c r="B651" s="8"/>
      <c r="C651" s="8"/>
      <c r="D651" s="8"/>
      <c r="E651" s="8"/>
      <c r="F651" s="8"/>
      <c r="G651" s="80"/>
      <c r="H651" s="8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9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9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12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</row>
    <row r="652" spans="2:200">
      <c r="B652" s="8"/>
      <c r="C652" s="8"/>
      <c r="D652" s="8"/>
      <c r="E652" s="8"/>
      <c r="F652" s="8"/>
      <c r="G652" s="80"/>
      <c r="H652" s="8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9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9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12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</row>
    <row r="653" spans="2:200">
      <c r="B653" s="8"/>
      <c r="C653" s="8"/>
      <c r="D653" s="8"/>
      <c r="E653" s="8"/>
      <c r="F653" s="8"/>
      <c r="G653" s="80"/>
      <c r="H653" s="8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9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9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12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</row>
    <row r="654" spans="2:200">
      <c r="B654" s="8"/>
      <c r="C654" s="8"/>
      <c r="D654" s="8"/>
      <c r="E654" s="8"/>
      <c r="F654" s="8"/>
      <c r="G654" s="80"/>
      <c r="H654" s="8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9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9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12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</row>
    <row r="655" spans="2:200">
      <c r="B655" s="8"/>
      <c r="C655" s="8"/>
      <c r="D655" s="8"/>
      <c r="E655" s="8"/>
      <c r="F655" s="8"/>
      <c r="G655" s="80"/>
      <c r="H655" s="8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9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9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12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</row>
    <row r="656" spans="2:200">
      <c r="B656" s="8"/>
      <c r="C656" s="8"/>
      <c r="D656" s="8"/>
      <c r="E656" s="8"/>
      <c r="F656" s="8"/>
      <c r="G656" s="80"/>
      <c r="H656" s="8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9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9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12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</row>
    <row r="657" spans="2:200">
      <c r="B657" s="8"/>
      <c r="C657" s="8"/>
      <c r="D657" s="8"/>
      <c r="E657" s="8"/>
      <c r="F657" s="8"/>
      <c r="G657" s="80"/>
      <c r="H657" s="8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9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9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12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</row>
    <row r="658" spans="2:200">
      <c r="B658" s="8"/>
      <c r="C658" s="8"/>
      <c r="D658" s="8"/>
      <c r="E658" s="8"/>
      <c r="F658" s="8"/>
      <c r="G658" s="80"/>
      <c r="H658" s="8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9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9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12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</row>
    <row r="659" spans="2:200">
      <c r="B659" s="8"/>
      <c r="C659" s="8"/>
      <c r="D659" s="8"/>
      <c r="E659" s="8"/>
      <c r="F659" s="8"/>
      <c r="G659" s="80"/>
      <c r="H659" s="8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9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9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12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</row>
    <row r="660" spans="2:200">
      <c r="B660" s="8"/>
      <c r="C660" s="8"/>
      <c r="D660" s="8"/>
      <c r="E660" s="8"/>
      <c r="F660" s="8"/>
      <c r="G660" s="80"/>
      <c r="H660" s="8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9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9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12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</row>
    <row r="661" spans="2:200">
      <c r="B661" s="8"/>
      <c r="C661" s="8"/>
      <c r="D661" s="8"/>
      <c r="E661" s="8"/>
      <c r="F661" s="8"/>
      <c r="G661" s="80"/>
      <c r="H661" s="8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9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9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12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</row>
    <row r="662" spans="2:200">
      <c r="B662" s="8"/>
      <c r="C662" s="8"/>
      <c r="D662" s="8"/>
      <c r="E662" s="8"/>
      <c r="F662" s="8"/>
      <c r="G662" s="80"/>
      <c r="H662" s="8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9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9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12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</row>
    <row r="663" spans="2:200">
      <c r="B663" s="8"/>
      <c r="C663" s="8"/>
      <c r="D663" s="8"/>
      <c r="E663" s="8"/>
      <c r="F663" s="8"/>
      <c r="G663" s="80"/>
      <c r="H663" s="8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9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9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12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</row>
    <row r="664" spans="2:200">
      <c r="B664" s="8"/>
      <c r="C664" s="8"/>
      <c r="D664" s="8"/>
      <c r="E664" s="8"/>
      <c r="F664" s="8"/>
      <c r="G664" s="80"/>
      <c r="H664" s="8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9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9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12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</row>
    <row r="665" spans="2:200">
      <c r="B665" s="8"/>
      <c r="C665" s="8"/>
      <c r="D665" s="8"/>
      <c r="E665" s="8"/>
      <c r="F665" s="8"/>
      <c r="G665" s="80"/>
      <c r="H665" s="8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9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9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12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</row>
    <row r="666" spans="2:200">
      <c r="B666" s="8"/>
      <c r="C666" s="8"/>
      <c r="D666" s="8"/>
      <c r="E666" s="8"/>
      <c r="F666" s="8"/>
      <c r="G666" s="80"/>
      <c r="H666" s="8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9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9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12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</row>
    <row r="667" spans="2:200">
      <c r="B667" s="8"/>
      <c r="C667" s="8"/>
      <c r="D667" s="8"/>
      <c r="E667" s="8"/>
      <c r="F667" s="8"/>
      <c r="G667" s="80"/>
      <c r="H667" s="8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9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9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12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</row>
    <row r="668" spans="2:200">
      <c r="B668" s="8"/>
      <c r="C668" s="8"/>
      <c r="D668" s="8"/>
      <c r="E668" s="8"/>
      <c r="F668" s="8"/>
      <c r="G668" s="80"/>
      <c r="H668" s="8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9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9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12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</row>
    <row r="669" spans="2:200">
      <c r="B669" s="8"/>
      <c r="C669" s="8"/>
      <c r="D669" s="8"/>
      <c r="E669" s="8"/>
      <c r="F669" s="8"/>
      <c r="G669" s="80"/>
      <c r="H669" s="8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9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9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12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</row>
    <row r="670" spans="2:200">
      <c r="B670" s="8"/>
      <c r="C670" s="8"/>
      <c r="D670" s="8"/>
      <c r="E670" s="8"/>
      <c r="F670" s="8"/>
      <c r="G670" s="80"/>
      <c r="H670" s="8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9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9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12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</row>
    <row r="671" spans="2:200">
      <c r="B671" s="8"/>
      <c r="C671" s="8"/>
      <c r="D671" s="8"/>
      <c r="E671" s="8"/>
      <c r="F671" s="8"/>
      <c r="G671" s="80"/>
      <c r="H671" s="8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9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9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12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</row>
    <row r="672" spans="2:200">
      <c r="B672" s="8"/>
      <c r="C672" s="8"/>
      <c r="D672" s="8"/>
      <c r="E672" s="8"/>
      <c r="F672" s="8"/>
      <c r="G672" s="80"/>
      <c r="H672" s="8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9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9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12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</row>
    <row r="673" spans="2:200">
      <c r="B673" s="8"/>
      <c r="C673" s="8"/>
      <c r="D673" s="8"/>
      <c r="E673" s="8"/>
      <c r="F673" s="8"/>
      <c r="G673" s="80"/>
      <c r="H673" s="8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9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9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12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</row>
    <row r="674" spans="2:200">
      <c r="B674" s="8"/>
      <c r="C674" s="8"/>
      <c r="D674" s="8"/>
      <c r="E674" s="8"/>
      <c r="F674" s="8"/>
      <c r="G674" s="80"/>
      <c r="H674" s="8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9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9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12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</row>
    <row r="675" spans="2:200">
      <c r="B675" s="8"/>
      <c r="C675" s="8"/>
      <c r="D675" s="8"/>
      <c r="E675" s="8"/>
      <c r="F675" s="8"/>
      <c r="G675" s="80"/>
      <c r="H675" s="8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9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9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12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</row>
    <row r="676" spans="2:200">
      <c r="B676" s="8"/>
      <c r="C676" s="8"/>
      <c r="D676" s="8"/>
      <c r="E676" s="8"/>
      <c r="F676" s="8"/>
      <c r="G676" s="80"/>
      <c r="H676" s="8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9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9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12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</row>
    <row r="677" spans="2:200">
      <c r="B677" s="8"/>
      <c r="C677" s="8"/>
      <c r="D677" s="8"/>
      <c r="E677" s="8"/>
      <c r="F677" s="8"/>
      <c r="G677" s="80"/>
      <c r="H677" s="8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9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9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12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</row>
    <row r="678" spans="2:200">
      <c r="B678" s="8"/>
      <c r="C678" s="8"/>
      <c r="D678" s="8"/>
      <c r="E678" s="8"/>
      <c r="F678" s="8"/>
      <c r="G678" s="80"/>
      <c r="H678" s="8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9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9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12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</row>
    <row r="679" spans="2:200">
      <c r="B679" s="8"/>
      <c r="C679" s="8"/>
      <c r="D679" s="8"/>
      <c r="E679" s="8"/>
      <c r="F679" s="8"/>
      <c r="G679" s="80"/>
      <c r="H679" s="8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9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9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12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</row>
    <row r="680" spans="2:200">
      <c r="B680" s="8"/>
      <c r="C680" s="8"/>
      <c r="D680" s="8"/>
      <c r="E680" s="8"/>
      <c r="F680" s="8"/>
      <c r="G680" s="80"/>
      <c r="H680" s="8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9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9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12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</row>
    <row r="681" spans="2:200">
      <c r="B681" s="8"/>
      <c r="C681" s="8"/>
      <c r="D681" s="8"/>
      <c r="E681" s="8"/>
      <c r="F681" s="8"/>
      <c r="G681" s="80"/>
      <c r="H681" s="8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9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9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12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</row>
    <row r="682" spans="2:200">
      <c r="B682" s="8"/>
      <c r="C682" s="8"/>
      <c r="D682" s="8"/>
      <c r="E682" s="8"/>
      <c r="F682" s="8"/>
      <c r="G682" s="80"/>
      <c r="H682" s="8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9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9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12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</row>
    <row r="683" spans="2:200">
      <c r="B683" s="8"/>
      <c r="C683" s="8"/>
      <c r="D683" s="8"/>
      <c r="E683" s="8"/>
      <c r="F683" s="8"/>
      <c r="G683" s="80"/>
      <c r="H683" s="8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9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9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12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</row>
    <row r="684" spans="2:200">
      <c r="B684" s="8"/>
      <c r="C684" s="8"/>
      <c r="D684" s="8"/>
      <c r="E684" s="8"/>
      <c r="F684" s="8"/>
      <c r="G684" s="80"/>
      <c r="H684" s="8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9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9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12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</row>
    <row r="685" spans="2:200">
      <c r="B685" s="8"/>
      <c r="C685" s="8"/>
      <c r="D685" s="8"/>
      <c r="E685" s="8"/>
      <c r="F685" s="8"/>
      <c r="G685" s="80"/>
      <c r="H685" s="8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9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9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12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</row>
    <row r="686" spans="2:200">
      <c r="B686" s="8"/>
      <c r="C686" s="8"/>
      <c r="D686" s="8"/>
      <c r="E686" s="8"/>
      <c r="F686" s="8"/>
      <c r="G686" s="80"/>
      <c r="H686" s="8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9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9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12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</row>
    <row r="687" spans="2:200">
      <c r="B687" s="8"/>
      <c r="C687" s="8"/>
      <c r="D687" s="8"/>
      <c r="E687" s="8"/>
      <c r="F687" s="8"/>
      <c r="G687" s="80"/>
      <c r="H687" s="8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9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9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12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</row>
    <row r="688" spans="2:200">
      <c r="B688" s="8"/>
      <c r="C688" s="8"/>
      <c r="D688" s="8"/>
      <c r="E688" s="8"/>
      <c r="F688" s="8"/>
      <c r="G688" s="80"/>
      <c r="H688" s="8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9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9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12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</row>
    <row r="689" spans="2:200">
      <c r="B689" s="8"/>
      <c r="C689" s="8"/>
      <c r="D689" s="8"/>
      <c r="E689" s="8"/>
      <c r="F689" s="8"/>
      <c r="G689" s="80"/>
      <c r="H689" s="8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9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9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12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</row>
    <row r="690" spans="2:200">
      <c r="B690" s="8"/>
      <c r="C690" s="8"/>
      <c r="D690" s="8"/>
      <c r="E690" s="8"/>
      <c r="F690" s="8"/>
      <c r="G690" s="80"/>
      <c r="H690" s="8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9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9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12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</row>
    <row r="691" spans="2:200">
      <c r="B691" s="8"/>
      <c r="C691" s="8"/>
      <c r="D691" s="8"/>
      <c r="E691" s="8"/>
      <c r="F691" s="8"/>
      <c r="G691" s="80"/>
      <c r="H691" s="8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9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9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12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</row>
    <row r="692" spans="2:200">
      <c r="B692" s="8"/>
      <c r="C692" s="8"/>
      <c r="D692" s="8"/>
      <c r="E692" s="8"/>
      <c r="F692" s="8"/>
      <c r="G692" s="80"/>
      <c r="H692" s="8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9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9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12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</row>
    <row r="693" spans="2:200">
      <c r="B693" s="8"/>
      <c r="C693" s="8"/>
      <c r="D693" s="8"/>
      <c r="E693" s="8"/>
      <c r="F693" s="8"/>
      <c r="G693" s="80"/>
      <c r="H693" s="8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9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9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12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</row>
    <row r="694" spans="2:200">
      <c r="B694" s="8"/>
      <c r="C694" s="8"/>
      <c r="D694" s="8"/>
      <c r="E694" s="8"/>
      <c r="F694" s="8"/>
      <c r="G694" s="80"/>
      <c r="H694" s="8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9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9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12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</row>
    <row r="695" spans="2:200">
      <c r="B695" s="8"/>
      <c r="C695" s="8"/>
      <c r="D695" s="8"/>
      <c r="E695" s="8"/>
      <c r="F695" s="8"/>
      <c r="G695" s="80"/>
      <c r="H695" s="8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9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9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12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</row>
    <row r="696" spans="2:200">
      <c r="B696" s="8"/>
      <c r="C696" s="8"/>
      <c r="D696" s="8"/>
      <c r="E696" s="8"/>
      <c r="F696" s="8"/>
      <c r="G696" s="80"/>
      <c r="H696" s="8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9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9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12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</row>
    <row r="697" spans="2:200">
      <c r="B697" s="8"/>
      <c r="C697" s="8"/>
      <c r="D697" s="8"/>
      <c r="E697" s="8"/>
      <c r="F697" s="8"/>
      <c r="G697" s="80"/>
      <c r="H697" s="8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9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9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12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</row>
    <row r="698" spans="2:200">
      <c r="B698" s="8"/>
      <c r="C698" s="8"/>
      <c r="D698" s="8"/>
      <c r="E698" s="8"/>
      <c r="F698" s="8"/>
      <c r="G698" s="80"/>
      <c r="H698" s="8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9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9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12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</row>
    <row r="699" spans="2:200">
      <c r="B699" s="8"/>
      <c r="C699" s="8"/>
      <c r="D699" s="8"/>
      <c r="E699" s="8"/>
      <c r="F699" s="8"/>
      <c r="G699" s="80"/>
      <c r="H699" s="8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9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9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12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</row>
    <row r="700" spans="2:200">
      <c r="B700" s="8"/>
      <c r="C700" s="8"/>
      <c r="D700" s="8"/>
      <c r="E700" s="8"/>
      <c r="F700" s="8"/>
      <c r="G700" s="80"/>
      <c r="H700" s="8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9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9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12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</row>
    <row r="701" spans="2:200">
      <c r="B701" s="8"/>
      <c r="C701" s="8"/>
      <c r="D701" s="8"/>
      <c r="E701" s="8"/>
      <c r="F701" s="8"/>
      <c r="G701" s="80"/>
      <c r="H701" s="8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9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9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12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</row>
    <row r="702" spans="2:200">
      <c r="B702" s="8"/>
      <c r="C702" s="8"/>
      <c r="D702" s="8"/>
      <c r="E702" s="8"/>
      <c r="F702" s="8"/>
      <c r="G702" s="80"/>
      <c r="H702" s="8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9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9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12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</row>
    <row r="703" spans="2:200">
      <c r="B703" s="8"/>
      <c r="C703" s="8"/>
      <c r="D703" s="8"/>
      <c r="E703" s="8"/>
      <c r="F703" s="8"/>
      <c r="G703" s="80"/>
      <c r="H703" s="8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9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9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12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</row>
    <row r="704" spans="2:200">
      <c r="B704" s="8"/>
      <c r="C704" s="8"/>
      <c r="D704" s="8"/>
      <c r="E704" s="8"/>
      <c r="F704" s="8"/>
      <c r="G704" s="80"/>
      <c r="H704" s="8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9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9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12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</row>
    <row r="705" spans="2:200">
      <c r="B705" s="8"/>
      <c r="C705" s="8"/>
      <c r="D705" s="8"/>
      <c r="E705" s="8"/>
      <c r="F705" s="8"/>
      <c r="G705" s="80"/>
      <c r="H705" s="8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9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9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12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</row>
    <row r="706" spans="2:200">
      <c r="B706" s="8"/>
      <c r="C706" s="8"/>
      <c r="D706" s="8"/>
      <c r="E706" s="8"/>
      <c r="F706" s="8"/>
      <c r="G706" s="80"/>
      <c r="H706" s="8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9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9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12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</row>
    <row r="707" spans="2:200">
      <c r="B707" s="8"/>
      <c r="C707" s="8"/>
      <c r="D707" s="8"/>
      <c r="E707" s="8"/>
      <c r="F707" s="8"/>
      <c r="G707" s="80"/>
      <c r="H707" s="8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9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9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12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</row>
    <row r="708" spans="2:200">
      <c r="B708" s="8"/>
      <c r="C708" s="8"/>
      <c r="D708" s="8"/>
      <c r="E708" s="8"/>
      <c r="F708" s="8"/>
      <c r="G708" s="80"/>
      <c r="H708" s="8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9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9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12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</row>
    <row r="709" spans="2:200">
      <c r="B709" s="8"/>
      <c r="C709" s="8"/>
      <c r="D709" s="8"/>
      <c r="E709" s="8"/>
      <c r="F709" s="8"/>
      <c r="G709" s="80"/>
      <c r="H709" s="8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9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9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12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</row>
    <row r="710" spans="2:200">
      <c r="B710" s="8"/>
      <c r="C710" s="8"/>
      <c r="D710" s="8"/>
      <c r="E710" s="8"/>
      <c r="F710" s="8"/>
      <c r="G710" s="80"/>
      <c r="H710" s="8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9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9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12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</row>
    <row r="711" spans="2:200">
      <c r="B711" s="8"/>
      <c r="C711" s="8"/>
      <c r="D711" s="8"/>
      <c r="E711" s="8"/>
      <c r="F711" s="8"/>
      <c r="G711" s="80"/>
      <c r="H711" s="8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9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9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12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</row>
    <row r="712" spans="2:200">
      <c r="B712" s="8"/>
      <c r="C712" s="8"/>
      <c r="D712" s="8"/>
      <c r="E712" s="8"/>
      <c r="F712" s="8"/>
      <c r="G712" s="80"/>
      <c r="H712" s="8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9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9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12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</row>
    <row r="713" spans="2:200">
      <c r="B713" s="8"/>
      <c r="C713" s="8"/>
      <c r="D713" s="8"/>
      <c r="E713" s="8"/>
      <c r="F713" s="8"/>
      <c r="G713" s="80"/>
      <c r="H713" s="8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9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9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12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</row>
    <row r="714" spans="2:200">
      <c r="B714" s="8"/>
      <c r="C714" s="8"/>
      <c r="D714" s="8"/>
      <c r="E714" s="8"/>
      <c r="F714" s="8"/>
      <c r="G714" s="80"/>
      <c r="H714" s="8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9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9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12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</row>
    <row r="715" spans="2:200">
      <c r="B715" s="8"/>
      <c r="C715" s="8"/>
      <c r="D715" s="8"/>
      <c r="E715" s="8"/>
      <c r="F715" s="8"/>
      <c r="G715" s="80"/>
      <c r="H715" s="8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9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9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12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</row>
    <row r="716" spans="2:200">
      <c r="B716" s="8"/>
      <c r="C716" s="8"/>
      <c r="D716" s="8"/>
      <c r="E716" s="8"/>
      <c r="F716" s="8"/>
      <c r="G716" s="80"/>
      <c r="H716" s="8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9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9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12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</row>
    <row r="717" spans="2:200">
      <c r="B717" s="8"/>
      <c r="C717" s="8"/>
      <c r="D717" s="8"/>
      <c r="E717" s="8"/>
      <c r="F717" s="8"/>
      <c r="G717" s="80"/>
      <c r="H717" s="8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9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9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12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</row>
    <row r="718" spans="2:200">
      <c r="B718" s="8"/>
      <c r="C718" s="8"/>
      <c r="D718" s="8"/>
      <c r="E718" s="8"/>
      <c r="F718" s="8"/>
      <c r="G718" s="80"/>
      <c r="H718" s="8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9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9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12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</row>
    <row r="719" spans="2:200">
      <c r="B719" s="8"/>
      <c r="C719" s="8"/>
      <c r="D719" s="8"/>
      <c r="E719" s="8"/>
      <c r="F719" s="8"/>
      <c r="G719" s="80"/>
      <c r="H719" s="8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9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9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12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</row>
    <row r="720" spans="2:200">
      <c r="B720" s="8"/>
      <c r="C720" s="8"/>
      <c r="D720" s="8"/>
      <c r="E720" s="8"/>
      <c r="F720" s="8"/>
      <c r="G720" s="80"/>
      <c r="H720" s="8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9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9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12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</row>
    <row r="721" spans="2:200">
      <c r="B721" s="8"/>
      <c r="C721" s="8"/>
      <c r="D721" s="8"/>
      <c r="E721" s="8"/>
      <c r="F721" s="8"/>
      <c r="G721" s="80"/>
      <c r="H721" s="8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9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9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12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</row>
    <row r="722" spans="2:200">
      <c r="B722" s="8"/>
      <c r="C722" s="8"/>
      <c r="D722" s="8"/>
      <c r="E722" s="8"/>
      <c r="F722" s="8"/>
      <c r="G722" s="80"/>
      <c r="H722" s="8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9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9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12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</row>
    <row r="723" spans="2:200">
      <c r="B723" s="8"/>
      <c r="C723" s="8"/>
      <c r="D723" s="8"/>
      <c r="E723" s="8"/>
      <c r="F723" s="8"/>
      <c r="G723" s="80"/>
      <c r="H723" s="8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9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9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12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</row>
    <row r="724" spans="2:200">
      <c r="B724" s="8"/>
      <c r="C724" s="8"/>
      <c r="D724" s="8"/>
      <c r="E724" s="8"/>
      <c r="F724" s="8"/>
      <c r="G724" s="80"/>
      <c r="H724" s="8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9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9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12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</row>
    <row r="725" spans="2:200">
      <c r="B725" s="8"/>
      <c r="C725" s="8"/>
      <c r="D725" s="8"/>
      <c r="E725" s="8"/>
      <c r="F725" s="8"/>
      <c r="G725" s="80"/>
      <c r="H725" s="8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9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9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12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</row>
    <row r="726" spans="2:200">
      <c r="B726" s="8"/>
      <c r="C726" s="8"/>
      <c r="D726" s="8"/>
      <c r="E726" s="8"/>
      <c r="F726" s="8"/>
      <c r="G726" s="80"/>
      <c r="H726" s="8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9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9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12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</row>
    <row r="727" spans="2:200">
      <c r="B727" s="8"/>
      <c r="C727" s="8"/>
      <c r="D727" s="8"/>
      <c r="E727" s="8"/>
      <c r="F727" s="8"/>
      <c r="G727" s="80"/>
      <c r="H727" s="8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9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9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12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</row>
    <row r="728" spans="2:200">
      <c r="B728" s="8"/>
      <c r="C728" s="8"/>
      <c r="D728" s="8"/>
      <c r="E728" s="8"/>
      <c r="F728" s="8"/>
      <c r="G728" s="80"/>
      <c r="H728" s="8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9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9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12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</row>
    <row r="729" spans="2:200">
      <c r="B729" s="8"/>
      <c r="C729" s="8"/>
      <c r="D729" s="8"/>
      <c r="E729" s="8"/>
      <c r="F729" s="8"/>
      <c r="G729" s="80"/>
      <c r="H729" s="8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9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9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12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</row>
    <row r="730" spans="2:200">
      <c r="B730" s="8"/>
      <c r="C730" s="8"/>
      <c r="D730" s="8"/>
      <c r="E730" s="8"/>
      <c r="F730" s="8"/>
      <c r="G730" s="80"/>
      <c r="H730" s="8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9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9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12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</row>
    <row r="731" spans="2:200">
      <c r="B731" s="8"/>
      <c r="C731" s="8"/>
      <c r="D731" s="8"/>
      <c r="E731" s="8"/>
      <c r="F731" s="8"/>
      <c r="G731" s="80"/>
      <c r="H731" s="8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9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9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12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</row>
    <row r="732" spans="2:200">
      <c r="B732" s="8"/>
      <c r="C732" s="8"/>
      <c r="D732" s="8"/>
      <c r="E732" s="8"/>
      <c r="F732" s="8"/>
      <c r="G732" s="80"/>
      <c r="H732" s="8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9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9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12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</row>
    <row r="733" spans="2:200">
      <c r="B733" s="8"/>
      <c r="C733" s="8"/>
      <c r="D733" s="8"/>
      <c r="E733" s="8"/>
      <c r="F733" s="8"/>
      <c r="G733" s="80"/>
      <c r="H733" s="8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9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9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12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</row>
    <row r="734" spans="2:200">
      <c r="B734" s="8"/>
      <c r="C734" s="8"/>
      <c r="D734" s="8"/>
      <c r="E734" s="8"/>
      <c r="F734" s="8"/>
      <c r="G734" s="80"/>
      <c r="H734" s="8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9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9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12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</row>
    <row r="735" spans="2:200">
      <c r="B735" s="8"/>
      <c r="C735" s="8"/>
      <c r="D735" s="8"/>
      <c r="E735" s="8"/>
      <c r="F735" s="8"/>
      <c r="G735" s="80"/>
      <c r="H735" s="8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9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9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12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</row>
    <row r="736" spans="2:200">
      <c r="B736" s="8"/>
      <c r="C736" s="8"/>
      <c r="D736" s="8"/>
      <c r="E736" s="8"/>
      <c r="F736" s="8"/>
      <c r="G736" s="80"/>
      <c r="H736" s="8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9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9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12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</row>
    <row r="737" spans="2:200">
      <c r="B737" s="8"/>
      <c r="C737" s="8"/>
      <c r="D737" s="8"/>
      <c r="E737" s="8"/>
      <c r="F737" s="8"/>
      <c r="G737" s="80"/>
      <c r="H737" s="8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9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9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12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</row>
    <row r="738" spans="2:200">
      <c r="B738" s="8"/>
      <c r="C738" s="8"/>
      <c r="D738" s="8"/>
      <c r="E738" s="8"/>
      <c r="F738" s="8"/>
      <c r="G738" s="80"/>
      <c r="H738" s="8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9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9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12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</row>
    <row r="739" spans="2:200">
      <c r="B739" s="8"/>
      <c r="C739" s="8"/>
      <c r="D739" s="8"/>
      <c r="E739" s="8"/>
      <c r="F739" s="8"/>
      <c r="G739" s="80"/>
      <c r="H739" s="8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9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9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12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</row>
    <row r="740" spans="2:200">
      <c r="B740" s="8"/>
      <c r="C740" s="8"/>
      <c r="D740" s="8"/>
      <c r="E740" s="8"/>
      <c r="F740" s="8"/>
      <c r="G740" s="80"/>
      <c r="H740" s="8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9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9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12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</row>
    <row r="741" spans="2:200">
      <c r="B741" s="8"/>
      <c r="C741" s="8"/>
      <c r="D741" s="8"/>
      <c r="E741" s="8"/>
      <c r="F741" s="8"/>
      <c r="G741" s="80"/>
      <c r="H741" s="8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9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9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12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</row>
    <row r="742" spans="2:200">
      <c r="B742" s="8"/>
      <c r="C742" s="8"/>
      <c r="D742" s="8"/>
      <c r="E742" s="8"/>
      <c r="F742" s="8"/>
      <c r="G742" s="80"/>
      <c r="H742" s="8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9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9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12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</row>
    <row r="743" spans="2:200">
      <c r="B743" s="8"/>
      <c r="C743" s="8"/>
      <c r="D743" s="8"/>
      <c r="E743" s="8"/>
      <c r="F743" s="8"/>
      <c r="G743" s="80"/>
      <c r="H743" s="8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9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9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12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</row>
    <row r="744" spans="2:200">
      <c r="B744" s="8"/>
      <c r="C744" s="8"/>
      <c r="D744" s="8"/>
      <c r="E744" s="8"/>
      <c r="F744" s="8"/>
      <c r="G744" s="80"/>
      <c r="H744" s="8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9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9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12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</row>
    <row r="745" spans="2:200">
      <c r="B745" s="8"/>
      <c r="C745" s="8"/>
      <c r="D745" s="8"/>
      <c r="E745" s="8"/>
      <c r="F745" s="8"/>
      <c r="G745" s="80"/>
      <c r="H745" s="8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9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9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12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</row>
    <row r="746" spans="2:200">
      <c r="B746" s="8"/>
      <c r="C746" s="8"/>
      <c r="D746" s="8"/>
      <c r="E746" s="8"/>
      <c r="F746" s="8"/>
      <c r="G746" s="80"/>
      <c r="H746" s="8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9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9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12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</row>
    <row r="747" spans="2:200">
      <c r="B747" s="8"/>
      <c r="C747" s="8"/>
      <c r="D747" s="8"/>
      <c r="E747" s="8"/>
      <c r="F747" s="8"/>
      <c r="G747" s="80"/>
      <c r="H747" s="8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9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9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12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</row>
    <row r="748" spans="2:200">
      <c r="B748" s="8"/>
      <c r="C748" s="8"/>
      <c r="D748" s="8"/>
      <c r="E748" s="8"/>
      <c r="F748" s="8"/>
      <c r="G748" s="80"/>
      <c r="H748" s="8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9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9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12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</row>
    <row r="749" spans="2:200">
      <c r="B749" s="8"/>
      <c r="C749" s="8"/>
      <c r="D749" s="8"/>
      <c r="E749" s="8"/>
      <c r="F749" s="8"/>
      <c r="G749" s="80"/>
      <c r="H749" s="8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9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9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12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</row>
    <row r="750" spans="2:200">
      <c r="B750" s="8"/>
      <c r="C750" s="8"/>
      <c r="D750" s="8"/>
      <c r="E750" s="8"/>
      <c r="F750" s="8"/>
      <c r="G750" s="80"/>
      <c r="H750" s="8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9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9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12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</row>
    <row r="751" spans="2:200">
      <c r="B751" s="8"/>
      <c r="C751" s="8"/>
      <c r="D751" s="8"/>
      <c r="E751" s="8"/>
      <c r="F751" s="8"/>
      <c r="G751" s="80"/>
      <c r="H751" s="8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9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9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12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</row>
    <row r="752" spans="2:200">
      <c r="B752" s="8"/>
      <c r="C752" s="8"/>
      <c r="D752" s="8"/>
      <c r="E752" s="8"/>
      <c r="F752" s="8"/>
      <c r="G752" s="80"/>
      <c r="H752" s="8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9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9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12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</row>
    <row r="753" spans="2:200">
      <c r="B753" s="8"/>
      <c r="C753" s="8"/>
      <c r="D753" s="8"/>
      <c r="E753" s="8"/>
      <c r="F753" s="8"/>
      <c r="G753" s="80"/>
      <c r="H753" s="8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9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9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12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</row>
    <row r="754" spans="2:200">
      <c r="B754" s="8"/>
      <c r="C754" s="8"/>
      <c r="D754" s="8"/>
      <c r="E754" s="8"/>
      <c r="F754" s="8"/>
      <c r="G754" s="80"/>
      <c r="H754" s="8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9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9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12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</row>
    <row r="755" spans="2:200">
      <c r="B755" s="8"/>
      <c r="C755" s="8"/>
      <c r="D755" s="8"/>
      <c r="E755" s="8"/>
      <c r="F755" s="8"/>
      <c r="G755" s="80"/>
      <c r="H755" s="8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9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9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12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</row>
    <row r="756" spans="2:200">
      <c r="B756" s="8"/>
      <c r="C756" s="8"/>
      <c r="D756" s="8"/>
      <c r="E756" s="8"/>
      <c r="F756" s="8"/>
      <c r="G756" s="80"/>
      <c r="H756" s="8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9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9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12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</row>
    <row r="757" spans="2:200">
      <c r="B757" s="8"/>
      <c r="C757" s="8"/>
      <c r="D757" s="8"/>
      <c r="E757" s="8"/>
      <c r="F757" s="8"/>
      <c r="G757" s="80"/>
      <c r="H757" s="8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9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9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12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</row>
    <row r="758" spans="2:200">
      <c r="B758" s="8"/>
      <c r="C758" s="8"/>
      <c r="D758" s="8"/>
      <c r="E758" s="8"/>
      <c r="F758" s="8"/>
      <c r="G758" s="80"/>
      <c r="H758" s="8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9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9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12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</row>
    <row r="759" spans="2:200">
      <c r="B759" s="8"/>
      <c r="C759" s="8"/>
      <c r="D759" s="8"/>
      <c r="E759" s="8"/>
      <c r="F759" s="8"/>
      <c r="G759" s="80"/>
      <c r="H759" s="8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9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9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12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</row>
    <row r="760" spans="2:200">
      <c r="B760" s="8"/>
      <c r="C760" s="8"/>
      <c r="D760" s="8"/>
      <c r="E760" s="8"/>
      <c r="F760" s="8"/>
      <c r="G760" s="80"/>
      <c r="H760" s="8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9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9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12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</row>
    <row r="761" spans="2:200">
      <c r="B761" s="8"/>
      <c r="C761" s="8"/>
      <c r="D761" s="8"/>
      <c r="E761" s="8"/>
      <c r="F761" s="8"/>
      <c r="G761" s="80"/>
      <c r="H761" s="8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9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9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12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</row>
    <row r="762" spans="2:200">
      <c r="B762" s="8"/>
      <c r="C762" s="8"/>
      <c r="D762" s="8"/>
      <c r="E762" s="8"/>
      <c r="F762" s="8"/>
      <c r="G762" s="80"/>
      <c r="H762" s="8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9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9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12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</row>
    <row r="763" spans="2:200">
      <c r="B763" s="8"/>
      <c r="C763" s="8"/>
      <c r="D763" s="8"/>
      <c r="E763" s="8"/>
      <c r="F763" s="8"/>
      <c r="G763" s="80"/>
      <c r="H763" s="8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9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9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12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</row>
    <row r="764" spans="2:200">
      <c r="B764" s="8"/>
      <c r="C764" s="8"/>
      <c r="D764" s="8"/>
      <c r="E764" s="8"/>
      <c r="F764" s="8"/>
      <c r="G764" s="80"/>
      <c r="H764" s="8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9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9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12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</row>
    <row r="765" spans="2:200">
      <c r="B765" s="8"/>
      <c r="C765" s="8"/>
      <c r="D765" s="8"/>
      <c r="E765" s="8"/>
      <c r="F765" s="8"/>
      <c r="G765" s="80"/>
      <c r="H765" s="8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9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9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12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</row>
    <row r="766" spans="2:200">
      <c r="B766" s="8"/>
      <c r="C766" s="8"/>
      <c r="D766" s="8"/>
      <c r="E766" s="8"/>
      <c r="F766" s="8"/>
      <c r="G766" s="80"/>
      <c r="H766" s="8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9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9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12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</row>
    <row r="767" spans="2:200">
      <c r="B767" s="8"/>
      <c r="C767" s="8"/>
      <c r="D767" s="8"/>
      <c r="E767" s="8"/>
      <c r="F767" s="8"/>
      <c r="G767" s="80"/>
      <c r="H767" s="8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9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9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12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</row>
    <row r="768" spans="2:200">
      <c r="B768" s="8"/>
      <c r="C768" s="8"/>
      <c r="D768" s="8"/>
      <c r="E768" s="8"/>
      <c r="F768" s="8"/>
      <c r="G768" s="80"/>
      <c r="H768" s="8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9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9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12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</row>
    <row r="769" spans="2:200">
      <c r="B769" s="8"/>
      <c r="C769" s="8"/>
      <c r="D769" s="8"/>
      <c r="E769" s="8"/>
      <c r="F769" s="8"/>
      <c r="G769" s="80"/>
      <c r="H769" s="8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9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9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12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</row>
    <row r="770" spans="2:200">
      <c r="B770" s="8"/>
      <c r="C770" s="8"/>
      <c r="D770" s="8"/>
      <c r="E770" s="8"/>
      <c r="F770" s="8"/>
      <c r="G770" s="80"/>
      <c r="H770" s="8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9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9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12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</row>
    <row r="771" spans="2:200">
      <c r="B771" s="8"/>
      <c r="C771" s="8"/>
      <c r="D771" s="8"/>
      <c r="E771" s="8"/>
      <c r="F771" s="8"/>
      <c r="G771" s="80"/>
      <c r="H771" s="8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9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9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12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</row>
    <row r="772" spans="2:200">
      <c r="B772" s="8"/>
      <c r="C772" s="8"/>
      <c r="D772" s="8"/>
      <c r="E772" s="8"/>
      <c r="F772" s="8"/>
      <c r="G772" s="80"/>
      <c r="H772" s="8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9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9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12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</row>
    <row r="773" spans="2:200">
      <c r="B773" s="8"/>
      <c r="C773" s="8"/>
      <c r="D773" s="8"/>
      <c r="E773" s="8"/>
      <c r="F773" s="8"/>
      <c r="G773" s="80"/>
      <c r="H773" s="8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9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9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12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</row>
    <row r="774" spans="2:200">
      <c r="B774" s="8"/>
      <c r="C774" s="8"/>
      <c r="D774" s="8"/>
      <c r="E774" s="8"/>
      <c r="F774" s="8"/>
      <c r="G774" s="80"/>
      <c r="H774" s="8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9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9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12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</row>
    <row r="775" spans="2:200">
      <c r="B775" s="8"/>
      <c r="C775" s="8"/>
      <c r="D775" s="8"/>
      <c r="E775" s="8"/>
      <c r="F775" s="8"/>
      <c r="G775" s="80"/>
      <c r="H775" s="8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9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9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12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</row>
    <row r="776" spans="2:200">
      <c r="B776" s="8"/>
      <c r="C776" s="8"/>
      <c r="D776" s="8"/>
      <c r="E776" s="8"/>
      <c r="F776" s="8"/>
      <c r="G776" s="80"/>
      <c r="H776" s="8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9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9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12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</row>
    <row r="777" spans="2:200">
      <c r="B777" s="8"/>
      <c r="C777" s="8"/>
      <c r="D777" s="8"/>
      <c r="E777" s="8"/>
      <c r="F777" s="8"/>
      <c r="G777" s="80"/>
      <c r="H777" s="8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9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9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12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</row>
    <row r="778" spans="2:200">
      <c r="B778" s="8"/>
      <c r="C778" s="8"/>
      <c r="D778" s="8"/>
      <c r="E778" s="8"/>
      <c r="F778" s="8"/>
      <c r="G778" s="80"/>
      <c r="H778" s="8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9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9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12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</row>
    <row r="779" spans="2:200">
      <c r="B779" s="8"/>
      <c r="C779" s="8"/>
      <c r="D779" s="8"/>
      <c r="E779" s="8"/>
      <c r="F779" s="8"/>
      <c r="G779" s="80"/>
      <c r="H779" s="8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9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9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12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</row>
    <row r="780" spans="2:200">
      <c r="B780" s="8"/>
      <c r="C780" s="8"/>
      <c r="D780" s="8"/>
      <c r="E780" s="8"/>
      <c r="F780" s="8"/>
      <c r="G780" s="80"/>
      <c r="H780" s="8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9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9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12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</row>
    <row r="781" spans="2:200">
      <c r="B781" s="8"/>
      <c r="C781" s="8"/>
      <c r="D781" s="8"/>
      <c r="E781" s="8"/>
      <c r="F781" s="8"/>
      <c r="G781" s="80"/>
      <c r="H781" s="8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9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9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12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</row>
    <row r="782" spans="2:200">
      <c r="B782" s="8"/>
      <c r="C782" s="8"/>
      <c r="D782" s="8"/>
      <c r="E782" s="8"/>
      <c r="F782" s="8"/>
      <c r="G782" s="80"/>
      <c r="H782" s="8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9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9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12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</row>
    <row r="783" spans="2:200">
      <c r="B783" s="8"/>
      <c r="C783" s="8"/>
      <c r="D783" s="8"/>
      <c r="E783" s="8"/>
      <c r="F783" s="8"/>
      <c r="G783" s="80"/>
      <c r="H783" s="8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9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9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12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</row>
    <row r="784" spans="2:200">
      <c r="B784" s="8"/>
      <c r="C784" s="8"/>
      <c r="D784" s="8"/>
      <c r="E784" s="8"/>
      <c r="F784" s="8"/>
      <c r="G784" s="80"/>
      <c r="H784" s="8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9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9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12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</row>
    <row r="785" spans="2:200">
      <c r="B785" s="8"/>
      <c r="C785" s="8"/>
      <c r="D785" s="8"/>
      <c r="E785" s="8"/>
      <c r="F785" s="8"/>
      <c r="G785" s="80"/>
      <c r="H785" s="8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9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9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12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</row>
    <row r="786" spans="2:200">
      <c r="B786" s="8"/>
      <c r="C786" s="8"/>
      <c r="D786" s="8"/>
      <c r="E786" s="8"/>
      <c r="F786" s="8"/>
      <c r="G786" s="80"/>
      <c r="H786" s="8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9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9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12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</row>
    <row r="787" spans="2:200">
      <c r="B787" s="8"/>
      <c r="C787" s="8"/>
      <c r="D787" s="8"/>
      <c r="E787" s="8"/>
      <c r="F787" s="8"/>
      <c r="G787" s="80"/>
      <c r="H787" s="8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9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9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12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</row>
    <row r="788" spans="2:200">
      <c r="B788" s="8"/>
      <c r="C788" s="8"/>
      <c r="D788" s="8"/>
      <c r="E788" s="8"/>
      <c r="F788" s="8"/>
      <c r="G788" s="80"/>
      <c r="H788" s="8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9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9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12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</row>
    <row r="789" spans="2:200">
      <c r="B789" s="8"/>
      <c r="C789" s="8"/>
      <c r="D789" s="8"/>
      <c r="E789" s="8"/>
      <c r="F789" s="8"/>
      <c r="G789" s="80"/>
      <c r="H789" s="8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9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9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12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</row>
    <row r="790" spans="2:200">
      <c r="B790" s="8"/>
      <c r="C790" s="8"/>
      <c r="D790" s="8"/>
      <c r="E790" s="8"/>
      <c r="F790" s="8"/>
      <c r="G790" s="80"/>
      <c r="H790" s="8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9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9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12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</row>
    <row r="791" spans="2:200">
      <c r="B791" s="8"/>
      <c r="C791" s="8"/>
      <c r="D791" s="8"/>
      <c r="E791" s="8"/>
      <c r="F791" s="8"/>
      <c r="G791" s="80"/>
      <c r="H791" s="8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9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9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12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</row>
    <row r="792" spans="2:200">
      <c r="B792" s="8"/>
      <c r="C792" s="8"/>
      <c r="D792" s="8"/>
      <c r="E792" s="8"/>
      <c r="F792" s="8"/>
      <c r="G792" s="80"/>
      <c r="H792" s="8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9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9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12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</row>
    <row r="793" spans="2:200">
      <c r="B793" s="8"/>
      <c r="C793" s="8"/>
      <c r="D793" s="8"/>
      <c r="E793" s="8"/>
      <c r="F793" s="8"/>
      <c r="G793" s="80"/>
      <c r="H793" s="8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9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9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12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</row>
    <row r="794" spans="2:200">
      <c r="B794" s="8"/>
      <c r="C794" s="8"/>
      <c r="D794" s="8"/>
      <c r="E794" s="8"/>
      <c r="F794" s="8"/>
      <c r="G794" s="80"/>
      <c r="H794" s="8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9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9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12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</row>
    <row r="795" spans="2:200">
      <c r="B795" s="8"/>
      <c r="C795" s="8"/>
      <c r="D795" s="8"/>
      <c r="E795" s="8"/>
      <c r="F795" s="8"/>
      <c r="G795" s="80"/>
      <c r="H795" s="8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9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9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12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</row>
    <row r="796" spans="2:200">
      <c r="B796" s="8"/>
      <c r="C796" s="8"/>
      <c r="D796" s="8"/>
      <c r="E796" s="8"/>
      <c r="F796" s="8"/>
      <c r="G796" s="80"/>
      <c r="H796" s="8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9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9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12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</row>
    <row r="797" spans="2:200">
      <c r="B797" s="8"/>
      <c r="C797" s="8"/>
      <c r="D797" s="8"/>
      <c r="E797" s="8"/>
      <c r="F797" s="8"/>
      <c r="G797" s="80"/>
      <c r="H797" s="8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9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9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12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</row>
    <row r="798" spans="2:200">
      <c r="B798" s="8"/>
      <c r="C798" s="8"/>
      <c r="D798" s="8"/>
      <c r="E798" s="8"/>
      <c r="F798" s="8"/>
      <c r="G798" s="80"/>
      <c r="H798" s="8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9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9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12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</row>
    <row r="799" spans="2:200">
      <c r="B799" s="8"/>
      <c r="C799" s="8"/>
      <c r="D799" s="8"/>
      <c r="E799" s="8"/>
      <c r="F799" s="8"/>
      <c r="G799" s="80"/>
      <c r="H799" s="8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9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9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12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</row>
    <row r="800" spans="2:200">
      <c r="B800" s="8"/>
      <c r="C800" s="8"/>
      <c r="D800" s="8"/>
      <c r="E800" s="8"/>
      <c r="F800" s="8"/>
      <c r="G800" s="80"/>
      <c r="H800" s="8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9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9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12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</row>
    <row r="801" spans="2:200">
      <c r="B801" s="8"/>
      <c r="C801" s="8"/>
      <c r="D801" s="8"/>
      <c r="E801" s="8"/>
      <c r="F801" s="8"/>
      <c r="G801" s="80"/>
      <c r="H801" s="8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9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9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12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</row>
    <row r="802" spans="2:200">
      <c r="B802" s="8"/>
      <c r="C802" s="8"/>
      <c r="D802" s="8"/>
      <c r="E802" s="8"/>
      <c r="F802" s="8"/>
      <c r="G802" s="80"/>
      <c r="H802" s="8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9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9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12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</row>
    <row r="803" spans="2:200">
      <c r="B803" s="8"/>
      <c r="C803" s="8"/>
      <c r="D803" s="8"/>
      <c r="E803" s="8"/>
      <c r="F803" s="8"/>
      <c r="G803" s="80"/>
      <c r="H803" s="8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9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9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12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</row>
    <row r="804" spans="2:200">
      <c r="B804" s="8"/>
      <c r="C804" s="8"/>
      <c r="D804" s="8"/>
      <c r="E804" s="8"/>
      <c r="F804" s="8"/>
      <c r="G804" s="80"/>
      <c r="H804" s="8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9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9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12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</row>
    <row r="805" spans="2:200">
      <c r="B805" s="8"/>
      <c r="C805" s="8"/>
      <c r="D805" s="8"/>
      <c r="E805" s="8"/>
      <c r="F805" s="8"/>
      <c r="G805" s="80"/>
      <c r="H805" s="8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9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9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12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</row>
    <row r="806" spans="2:200">
      <c r="B806" s="8"/>
      <c r="C806" s="8"/>
      <c r="D806" s="8"/>
      <c r="E806" s="8"/>
      <c r="F806" s="8"/>
      <c r="G806" s="80"/>
      <c r="H806" s="8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9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9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12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</row>
    <row r="807" spans="2:200">
      <c r="B807" s="8"/>
      <c r="C807" s="8"/>
      <c r="D807" s="8"/>
      <c r="E807" s="8"/>
      <c r="F807" s="8"/>
      <c r="G807" s="80"/>
      <c r="H807" s="8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9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9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12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</row>
    <row r="808" spans="2:200">
      <c r="B808" s="8"/>
      <c r="C808" s="8"/>
      <c r="D808" s="8"/>
      <c r="E808" s="8"/>
      <c r="F808" s="8"/>
      <c r="G808" s="80"/>
      <c r="H808" s="8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9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9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12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</row>
    <row r="809" spans="2:200">
      <c r="B809" s="8"/>
      <c r="C809" s="8"/>
      <c r="D809" s="8"/>
      <c r="E809" s="8"/>
      <c r="F809" s="8"/>
      <c r="G809" s="80"/>
      <c r="H809" s="8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9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9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12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</row>
    <row r="810" spans="2:200">
      <c r="B810" s="8"/>
      <c r="C810" s="8"/>
      <c r="D810" s="8"/>
      <c r="E810" s="8"/>
      <c r="F810" s="8"/>
      <c r="G810" s="80"/>
      <c r="H810" s="8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9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9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12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</row>
    <row r="811" spans="2:200">
      <c r="B811" s="8"/>
      <c r="C811" s="8"/>
      <c r="D811" s="8"/>
      <c r="E811" s="8"/>
      <c r="F811" s="8"/>
      <c r="G811" s="80"/>
      <c r="H811" s="8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9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9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12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</row>
    <row r="812" spans="2:200">
      <c r="B812" s="8"/>
      <c r="C812" s="8"/>
      <c r="D812" s="8"/>
      <c r="E812" s="8"/>
      <c r="F812" s="8"/>
      <c r="G812" s="80"/>
      <c r="H812" s="8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9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9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12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</row>
    <row r="813" spans="2:200">
      <c r="B813" s="8"/>
      <c r="C813" s="8"/>
      <c r="D813" s="8"/>
      <c r="E813" s="8"/>
      <c r="F813" s="8"/>
      <c r="G813" s="80"/>
      <c r="H813" s="8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9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9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12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</row>
    <row r="814" spans="2:200">
      <c r="B814" s="8"/>
      <c r="C814" s="8"/>
      <c r="D814" s="8"/>
      <c r="E814" s="8"/>
      <c r="F814" s="8"/>
      <c r="G814" s="80"/>
      <c r="H814" s="8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9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9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12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</row>
    <row r="815" spans="2:200">
      <c r="B815" s="8"/>
      <c r="C815" s="8"/>
      <c r="D815" s="8"/>
      <c r="E815" s="8"/>
      <c r="F815" s="8"/>
      <c r="G815" s="80"/>
      <c r="H815" s="8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9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9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12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</row>
    <row r="816" spans="2:200">
      <c r="B816" s="8"/>
      <c r="C816" s="8"/>
      <c r="D816" s="8"/>
      <c r="E816" s="8"/>
      <c r="F816" s="8"/>
      <c r="G816" s="80"/>
      <c r="H816" s="8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9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9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12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</row>
    <row r="817" spans="2:200">
      <c r="B817" s="8"/>
      <c r="C817" s="8"/>
      <c r="D817" s="8"/>
      <c r="E817" s="8"/>
      <c r="F817" s="8"/>
      <c r="G817" s="80"/>
      <c r="H817" s="8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9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9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12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</row>
    <row r="818" spans="2:200">
      <c r="B818" s="8"/>
      <c r="C818" s="8"/>
      <c r="D818" s="8"/>
      <c r="E818" s="8"/>
      <c r="F818" s="8"/>
      <c r="G818" s="80"/>
      <c r="H818" s="8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9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9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12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</row>
    <row r="819" spans="2:200">
      <c r="B819" s="8"/>
      <c r="C819" s="8"/>
      <c r="D819" s="8"/>
      <c r="E819" s="8"/>
      <c r="F819" s="8"/>
      <c r="G819" s="80"/>
      <c r="H819" s="8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9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9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12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</row>
    <row r="820" spans="2:200">
      <c r="B820" s="8"/>
      <c r="C820" s="8"/>
      <c r="D820" s="8"/>
      <c r="E820" s="8"/>
      <c r="F820" s="8"/>
      <c r="G820" s="80"/>
      <c r="H820" s="8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9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9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12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</row>
    <row r="821" spans="2:200">
      <c r="B821" s="8"/>
      <c r="C821" s="8"/>
      <c r="D821" s="8"/>
      <c r="E821" s="8"/>
      <c r="F821" s="8"/>
      <c r="G821" s="80"/>
      <c r="H821" s="8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9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9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12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</row>
    <row r="822" spans="2:200">
      <c r="B822" s="8"/>
      <c r="C822" s="8"/>
      <c r="D822" s="8"/>
      <c r="E822" s="8"/>
      <c r="F822" s="8"/>
      <c r="G822" s="80"/>
      <c r="H822" s="8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9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9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12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</row>
    <row r="823" spans="2:200">
      <c r="B823" s="8"/>
      <c r="C823" s="8"/>
      <c r="D823" s="8"/>
      <c r="E823" s="8"/>
      <c r="F823" s="8"/>
      <c r="G823" s="80"/>
      <c r="H823" s="8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9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9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12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</row>
    <row r="824" spans="2:200">
      <c r="B824" s="8"/>
      <c r="C824" s="8"/>
      <c r="D824" s="8"/>
      <c r="E824" s="8"/>
      <c r="F824" s="8"/>
      <c r="G824" s="80"/>
      <c r="H824" s="8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9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9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12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</row>
    <row r="825" spans="2:200">
      <c r="B825" s="8"/>
      <c r="C825" s="8"/>
      <c r="D825" s="8"/>
      <c r="E825" s="8"/>
      <c r="F825" s="8"/>
      <c r="G825" s="80"/>
      <c r="H825" s="8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9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9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12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</row>
    <row r="826" spans="2:200">
      <c r="B826" s="8"/>
      <c r="C826" s="8"/>
      <c r="D826" s="8"/>
      <c r="E826" s="8"/>
      <c r="F826" s="8"/>
      <c r="G826" s="80"/>
      <c r="H826" s="8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9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9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12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</row>
    <row r="827" spans="2:200">
      <c r="B827" s="8"/>
      <c r="C827" s="8"/>
      <c r="D827" s="8"/>
      <c r="E827" s="8"/>
      <c r="F827" s="8"/>
      <c r="G827" s="80"/>
      <c r="H827" s="8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9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9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12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</row>
    <row r="828" spans="2:200">
      <c r="B828" s="8"/>
      <c r="C828" s="8"/>
      <c r="D828" s="8"/>
      <c r="E828" s="8"/>
      <c r="F828" s="8"/>
      <c r="G828" s="80"/>
      <c r="H828" s="8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9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9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12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</row>
    <row r="829" spans="2:200">
      <c r="B829" s="8"/>
      <c r="C829" s="8"/>
      <c r="D829" s="8"/>
      <c r="E829" s="8"/>
      <c r="F829" s="8"/>
      <c r="G829" s="80"/>
      <c r="H829" s="8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9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9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12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</row>
    <row r="830" spans="2:200">
      <c r="B830" s="8"/>
      <c r="C830" s="8"/>
      <c r="D830" s="8"/>
      <c r="E830" s="8"/>
      <c r="F830" s="8"/>
      <c r="G830" s="80"/>
      <c r="H830" s="8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9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9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12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</row>
    <row r="831" spans="2:200">
      <c r="B831" s="8"/>
      <c r="C831" s="8"/>
      <c r="D831" s="8"/>
      <c r="E831" s="8"/>
      <c r="F831" s="8"/>
      <c r="G831" s="80"/>
      <c r="H831" s="8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9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9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12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</row>
    <row r="832" spans="2:200">
      <c r="B832" s="8"/>
      <c r="C832" s="8"/>
      <c r="D832" s="8"/>
      <c r="E832" s="8"/>
      <c r="F832" s="8"/>
      <c r="G832" s="80"/>
      <c r="H832" s="8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9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9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12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</row>
    <row r="833" spans="2:200">
      <c r="B833" s="8"/>
      <c r="C833" s="8"/>
      <c r="D833" s="8"/>
      <c r="E833" s="8"/>
      <c r="F833" s="8"/>
      <c r="G833" s="80"/>
      <c r="H833" s="8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9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9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12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8"/>
      <c r="EV833" s="8"/>
      <c r="EW833" s="8"/>
      <c r="EX833" s="8"/>
      <c r="EY833" s="8"/>
      <c r="EZ833" s="8"/>
      <c r="FA833" s="8"/>
      <c r="FB833" s="8"/>
      <c r="FC833" s="8"/>
      <c r="FD833" s="8"/>
      <c r="FE833" s="8"/>
      <c r="FF833" s="8"/>
      <c r="FG833" s="8"/>
      <c r="FH833" s="8"/>
      <c r="FI833" s="8"/>
      <c r="FJ833" s="8"/>
      <c r="FK833" s="8"/>
      <c r="FL833" s="8"/>
      <c r="FM833" s="8"/>
      <c r="FN833" s="8"/>
      <c r="FO833" s="8"/>
      <c r="FP833" s="8"/>
      <c r="FQ833" s="8"/>
      <c r="FR833" s="8"/>
      <c r="FS833" s="8"/>
      <c r="FT833" s="8"/>
      <c r="FU833" s="8"/>
      <c r="FV833" s="8"/>
      <c r="FW833" s="8"/>
      <c r="FX833" s="8"/>
      <c r="FY833" s="8"/>
      <c r="FZ833" s="8"/>
      <c r="GA833" s="8"/>
      <c r="GB833" s="8"/>
      <c r="GC833" s="8"/>
      <c r="GD833" s="8"/>
      <c r="GE833" s="8"/>
      <c r="GF833" s="8"/>
      <c r="GG833" s="8"/>
      <c r="GH833" s="8"/>
      <c r="GI833" s="8"/>
      <c r="GJ833" s="8"/>
      <c r="GK833" s="8"/>
      <c r="GL833" s="8"/>
      <c r="GM833" s="8"/>
      <c r="GN833" s="8"/>
      <c r="GO833" s="8"/>
      <c r="GP833" s="8"/>
      <c r="GQ833" s="8"/>
      <c r="GR833" s="8"/>
    </row>
    <row r="834" spans="2:200">
      <c r="B834" s="8"/>
      <c r="C834" s="8"/>
      <c r="D834" s="8"/>
      <c r="E834" s="8"/>
      <c r="F834" s="8"/>
      <c r="G834" s="80"/>
      <c r="H834" s="8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9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9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12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8"/>
      <c r="EV834" s="8"/>
      <c r="EW834" s="8"/>
      <c r="EX834" s="8"/>
      <c r="EY834" s="8"/>
      <c r="EZ834" s="8"/>
      <c r="FA834" s="8"/>
      <c r="FB834" s="8"/>
      <c r="FC834" s="8"/>
      <c r="FD834" s="8"/>
      <c r="FE834" s="8"/>
      <c r="FF834" s="8"/>
      <c r="FG834" s="8"/>
      <c r="FH834" s="8"/>
      <c r="FI834" s="8"/>
      <c r="FJ834" s="8"/>
      <c r="FK834" s="8"/>
      <c r="FL834" s="8"/>
      <c r="FM834" s="8"/>
      <c r="FN834" s="8"/>
      <c r="FO834" s="8"/>
      <c r="FP834" s="8"/>
      <c r="FQ834" s="8"/>
      <c r="FR834" s="8"/>
      <c r="FS834" s="8"/>
      <c r="FT834" s="8"/>
      <c r="FU834" s="8"/>
      <c r="FV834" s="8"/>
      <c r="FW834" s="8"/>
      <c r="FX834" s="8"/>
      <c r="FY834" s="8"/>
      <c r="FZ834" s="8"/>
      <c r="GA834" s="8"/>
      <c r="GB834" s="8"/>
      <c r="GC834" s="8"/>
      <c r="GD834" s="8"/>
      <c r="GE834" s="8"/>
      <c r="GF834" s="8"/>
      <c r="GG834" s="8"/>
      <c r="GH834" s="8"/>
      <c r="GI834" s="8"/>
      <c r="GJ834" s="8"/>
      <c r="GK834" s="8"/>
      <c r="GL834" s="8"/>
      <c r="GM834" s="8"/>
      <c r="GN834" s="8"/>
      <c r="GO834" s="8"/>
      <c r="GP834" s="8"/>
      <c r="GQ834" s="8"/>
      <c r="GR834" s="8"/>
    </row>
    <row r="835" spans="2:200">
      <c r="B835" s="8"/>
      <c r="C835" s="8"/>
      <c r="D835" s="8"/>
      <c r="E835" s="8"/>
      <c r="F835" s="8"/>
      <c r="G835" s="80"/>
      <c r="H835" s="8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9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9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12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8"/>
      <c r="EV835" s="8"/>
      <c r="EW835" s="8"/>
      <c r="EX835" s="8"/>
      <c r="EY835" s="8"/>
      <c r="EZ835" s="8"/>
      <c r="FA835" s="8"/>
      <c r="FB835" s="8"/>
      <c r="FC835" s="8"/>
      <c r="FD835" s="8"/>
      <c r="FE835" s="8"/>
      <c r="FF835" s="8"/>
      <c r="FG835" s="8"/>
      <c r="FH835" s="8"/>
      <c r="FI835" s="8"/>
      <c r="FJ835" s="8"/>
      <c r="FK835" s="8"/>
      <c r="FL835" s="8"/>
      <c r="FM835" s="8"/>
      <c r="FN835" s="8"/>
      <c r="FO835" s="8"/>
      <c r="FP835" s="8"/>
      <c r="FQ835" s="8"/>
      <c r="FR835" s="8"/>
      <c r="FS835" s="8"/>
      <c r="FT835" s="8"/>
      <c r="FU835" s="8"/>
      <c r="FV835" s="8"/>
      <c r="FW835" s="8"/>
      <c r="FX835" s="8"/>
      <c r="FY835" s="8"/>
      <c r="FZ835" s="8"/>
      <c r="GA835" s="8"/>
      <c r="GB835" s="8"/>
      <c r="GC835" s="8"/>
      <c r="GD835" s="8"/>
      <c r="GE835" s="8"/>
      <c r="GF835" s="8"/>
      <c r="GG835" s="8"/>
      <c r="GH835" s="8"/>
      <c r="GI835" s="8"/>
      <c r="GJ835" s="8"/>
      <c r="GK835" s="8"/>
      <c r="GL835" s="8"/>
      <c r="GM835" s="8"/>
      <c r="GN835" s="8"/>
      <c r="GO835" s="8"/>
      <c r="GP835" s="8"/>
      <c r="GQ835" s="8"/>
      <c r="GR835" s="8"/>
    </row>
    <row r="836" spans="2:200">
      <c r="B836" s="8"/>
      <c r="C836" s="8"/>
      <c r="D836" s="8"/>
      <c r="E836" s="8"/>
      <c r="F836" s="8"/>
      <c r="G836" s="80"/>
      <c r="H836" s="8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9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9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12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</row>
    <row r="837" spans="2:200">
      <c r="B837" s="8"/>
      <c r="C837" s="8"/>
      <c r="D837" s="8"/>
      <c r="E837" s="8"/>
      <c r="F837" s="8"/>
      <c r="G837" s="80"/>
      <c r="H837" s="8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9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9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12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</row>
    <row r="838" spans="2:200">
      <c r="B838" s="8"/>
      <c r="C838" s="8"/>
      <c r="D838" s="8"/>
      <c r="E838" s="8"/>
      <c r="F838" s="8"/>
      <c r="G838" s="80"/>
      <c r="H838" s="8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9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9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12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</row>
    <row r="839" spans="2:200">
      <c r="B839" s="8"/>
      <c r="C839" s="8"/>
      <c r="D839" s="8"/>
      <c r="E839" s="8"/>
      <c r="F839" s="8"/>
      <c r="G839" s="80"/>
      <c r="H839" s="8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9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9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12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8"/>
      <c r="EV839" s="8"/>
      <c r="EW839" s="8"/>
      <c r="EX839" s="8"/>
      <c r="EY839" s="8"/>
      <c r="EZ839" s="8"/>
      <c r="FA839" s="8"/>
      <c r="FB839" s="8"/>
      <c r="FC839" s="8"/>
      <c r="FD839" s="8"/>
      <c r="FE839" s="8"/>
      <c r="FF839" s="8"/>
      <c r="FG839" s="8"/>
      <c r="FH839" s="8"/>
      <c r="FI839" s="8"/>
      <c r="FJ839" s="8"/>
      <c r="FK839" s="8"/>
      <c r="FL839" s="8"/>
      <c r="FM839" s="8"/>
      <c r="FN839" s="8"/>
      <c r="FO839" s="8"/>
      <c r="FP839" s="8"/>
      <c r="FQ839" s="8"/>
      <c r="FR839" s="8"/>
      <c r="FS839" s="8"/>
      <c r="FT839" s="8"/>
      <c r="FU839" s="8"/>
      <c r="FV839" s="8"/>
      <c r="FW839" s="8"/>
      <c r="FX839" s="8"/>
      <c r="FY839" s="8"/>
      <c r="FZ839" s="8"/>
      <c r="GA839" s="8"/>
      <c r="GB839" s="8"/>
      <c r="GC839" s="8"/>
      <c r="GD839" s="8"/>
      <c r="GE839" s="8"/>
      <c r="GF839" s="8"/>
      <c r="GG839" s="8"/>
      <c r="GH839" s="8"/>
      <c r="GI839" s="8"/>
      <c r="GJ839" s="8"/>
      <c r="GK839" s="8"/>
      <c r="GL839" s="8"/>
      <c r="GM839" s="8"/>
      <c r="GN839" s="8"/>
      <c r="GO839" s="8"/>
      <c r="GP839" s="8"/>
      <c r="GQ839" s="8"/>
      <c r="GR839" s="8"/>
    </row>
    <row r="840" spans="2:200">
      <c r="B840" s="8"/>
      <c r="C840" s="8"/>
      <c r="D840" s="8"/>
      <c r="E840" s="8"/>
      <c r="F840" s="8"/>
      <c r="G840" s="80"/>
      <c r="H840" s="8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9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9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12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8"/>
      <c r="EV840" s="8"/>
      <c r="EW840" s="8"/>
      <c r="EX840" s="8"/>
      <c r="EY840" s="8"/>
      <c r="EZ840" s="8"/>
      <c r="FA840" s="8"/>
      <c r="FB840" s="8"/>
      <c r="FC840" s="8"/>
      <c r="FD840" s="8"/>
      <c r="FE840" s="8"/>
      <c r="FF840" s="8"/>
      <c r="FG840" s="8"/>
      <c r="FH840" s="8"/>
      <c r="FI840" s="8"/>
      <c r="FJ840" s="8"/>
      <c r="FK840" s="8"/>
      <c r="FL840" s="8"/>
      <c r="FM840" s="8"/>
      <c r="FN840" s="8"/>
      <c r="FO840" s="8"/>
      <c r="FP840" s="8"/>
      <c r="FQ840" s="8"/>
      <c r="FR840" s="8"/>
      <c r="FS840" s="8"/>
      <c r="FT840" s="8"/>
      <c r="FU840" s="8"/>
      <c r="FV840" s="8"/>
      <c r="FW840" s="8"/>
      <c r="FX840" s="8"/>
      <c r="FY840" s="8"/>
      <c r="FZ840" s="8"/>
      <c r="GA840" s="8"/>
      <c r="GB840" s="8"/>
      <c r="GC840" s="8"/>
      <c r="GD840" s="8"/>
      <c r="GE840" s="8"/>
      <c r="GF840" s="8"/>
      <c r="GG840" s="8"/>
      <c r="GH840" s="8"/>
      <c r="GI840" s="8"/>
      <c r="GJ840" s="8"/>
      <c r="GK840" s="8"/>
      <c r="GL840" s="8"/>
      <c r="GM840" s="8"/>
      <c r="GN840" s="8"/>
      <c r="GO840" s="8"/>
      <c r="GP840" s="8"/>
      <c r="GQ840" s="8"/>
      <c r="GR840" s="8"/>
    </row>
    <row r="841" spans="2:200">
      <c r="B841" s="8"/>
      <c r="C841" s="8"/>
      <c r="D841" s="8"/>
      <c r="E841" s="8"/>
      <c r="F841" s="8"/>
      <c r="G841" s="80"/>
      <c r="H841" s="8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9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9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12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8"/>
      <c r="EV841" s="8"/>
      <c r="EW841" s="8"/>
      <c r="EX841" s="8"/>
      <c r="EY841" s="8"/>
      <c r="EZ841" s="8"/>
      <c r="FA841" s="8"/>
      <c r="FB841" s="8"/>
      <c r="FC841" s="8"/>
      <c r="FD841" s="8"/>
      <c r="FE841" s="8"/>
      <c r="FF841" s="8"/>
      <c r="FG841" s="8"/>
      <c r="FH841" s="8"/>
      <c r="FI841" s="8"/>
      <c r="FJ841" s="8"/>
      <c r="FK841" s="8"/>
      <c r="FL841" s="8"/>
      <c r="FM841" s="8"/>
      <c r="FN841" s="8"/>
      <c r="FO841" s="8"/>
      <c r="FP841" s="8"/>
      <c r="FQ841" s="8"/>
      <c r="FR841" s="8"/>
      <c r="FS841" s="8"/>
      <c r="FT841" s="8"/>
      <c r="FU841" s="8"/>
      <c r="FV841" s="8"/>
      <c r="FW841" s="8"/>
      <c r="FX841" s="8"/>
      <c r="FY841" s="8"/>
      <c r="FZ841" s="8"/>
      <c r="GA841" s="8"/>
      <c r="GB841" s="8"/>
      <c r="GC841" s="8"/>
      <c r="GD841" s="8"/>
      <c r="GE841" s="8"/>
      <c r="GF841" s="8"/>
      <c r="GG841" s="8"/>
      <c r="GH841" s="8"/>
      <c r="GI841" s="8"/>
      <c r="GJ841" s="8"/>
      <c r="GK841" s="8"/>
      <c r="GL841" s="8"/>
      <c r="GM841" s="8"/>
      <c r="GN841" s="8"/>
      <c r="GO841" s="8"/>
      <c r="GP841" s="8"/>
      <c r="GQ841" s="8"/>
      <c r="GR841" s="8"/>
    </row>
    <row r="842" spans="2:200">
      <c r="B842" s="8"/>
      <c r="C842" s="8"/>
      <c r="D842" s="8"/>
      <c r="E842" s="8"/>
      <c r="F842" s="8"/>
      <c r="G842" s="80"/>
      <c r="H842" s="8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9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9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12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8"/>
      <c r="EV842" s="8"/>
      <c r="EW842" s="8"/>
      <c r="EX842" s="8"/>
      <c r="EY842" s="8"/>
      <c r="EZ842" s="8"/>
      <c r="FA842" s="8"/>
      <c r="FB842" s="8"/>
      <c r="FC842" s="8"/>
      <c r="FD842" s="8"/>
      <c r="FE842" s="8"/>
      <c r="FF842" s="8"/>
      <c r="FG842" s="8"/>
      <c r="FH842" s="8"/>
      <c r="FI842" s="8"/>
      <c r="FJ842" s="8"/>
      <c r="FK842" s="8"/>
      <c r="FL842" s="8"/>
      <c r="FM842" s="8"/>
      <c r="FN842" s="8"/>
      <c r="FO842" s="8"/>
      <c r="FP842" s="8"/>
      <c r="FQ842" s="8"/>
      <c r="FR842" s="8"/>
      <c r="FS842" s="8"/>
      <c r="FT842" s="8"/>
      <c r="FU842" s="8"/>
      <c r="FV842" s="8"/>
      <c r="FW842" s="8"/>
      <c r="FX842" s="8"/>
      <c r="FY842" s="8"/>
      <c r="FZ842" s="8"/>
      <c r="GA842" s="8"/>
      <c r="GB842" s="8"/>
      <c r="GC842" s="8"/>
      <c r="GD842" s="8"/>
      <c r="GE842" s="8"/>
      <c r="GF842" s="8"/>
      <c r="GG842" s="8"/>
      <c r="GH842" s="8"/>
      <c r="GI842" s="8"/>
      <c r="GJ842" s="8"/>
      <c r="GK842" s="8"/>
      <c r="GL842" s="8"/>
      <c r="GM842" s="8"/>
      <c r="GN842" s="8"/>
      <c r="GO842" s="8"/>
      <c r="GP842" s="8"/>
      <c r="GQ842" s="8"/>
      <c r="GR842" s="8"/>
    </row>
    <row r="843" spans="2:200">
      <c r="B843" s="8"/>
      <c r="C843" s="8"/>
      <c r="D843" s="8"/>
      <c r="E843" s="8"/>
      <c r="F843" s="8"/>
      <c r="G843" s="80"/>
      <c r="H843" s="8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9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9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12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8"/>
      <c r="EV843" s="8"/>
      <c r="EW843" s="8"/>
      <c r="EX843" s="8"/>
      <c r="EY843" s="8"/>
      <c r="EZ843" s="8"/>
      <c r="FA843" s="8"/>
      <c r="FB843" s="8"/>
      <c r="FC843" s="8"/>
      <c r="FD843" s="8"/>
      <c r="FE843" s="8"/>
      <c r="FF843" s="8"/>
      <c r="FG843" s="8"/>
      <c r="FH843" s="8"/>
      <c r="FI843" s="8"/>
      <c r="FJ843" s="8"/>
      <c r="FK843" s="8"/>
      <c r="FL843" s="8"/>
      <c r="FM843" s="8"/>
      <c r="FN843" s="8"/>
      <c r="FO843" s="8"/>
      <c r="FP843" s="8"/>
      <c r="FQ843" s="8"/>
      <c r="FR843" s="8"/>
      <c r="FS843" s="8"/>
      <c r="FT843" s="8"/>
      <c r="FU843" s="8"/>
      <c r="FV843" s="8"/>
      <c r="FW843" s="8"/>
      <c r="FX843" s="8"/>
      <c r="FY843" s="8"/>
      <c r="FZ843" s="8"/>
      <c r="GA843" s="8"/>
      <c r="GB843" s="8"/>
      <c r="GC843" s="8"/>
      <c r="GD843" s="8"/>
      <c r="GE843" s="8"/>
      <c r="GF843" s="8"/>
      <c r="GG843" s="8"/>
      <c r="GH843" s="8"/>
      <c r="GI843" s="8"/>
      <c r="GJ843" s="8"/>
      <c r="GK843" s="8"/>
      <c r="GL843" s="8"/>
      <c r="GM843" s="8"/>
      <c r="GN843" s="8"/>
      <c r="GO843" s="8"/>
      <c r="GP843" s="8"/>
      <c r="GQ843" s="8"/>
      <c r="GR843" s="8"/>
    </row>
    <row r="844" spans="2:200">
      <c r="B844" s="8"/>
      <c r="C844" s="8"/>
      <c r="D844" s="8"/>
      <c r="E844" s="8"/>
      <c r="F844" s="8"/>
      <c r="G844" s="80"/>
      <c r="H844" s="8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9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9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12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8"/>
      <c r="EV844" s="8"/>
      <c r="EW844" s="8"/>
      <c r="EX844" s="8"/>
      <c r="EY844" s="8"/>
      <c r="EZ844" s="8"/>
      <c r="FA844" s="8"/>
      <c r="FB844" s="8"/>
      <c r="FC844" s="8"/>
      <c r="FD844" s="8"/>
      <c r="FE844" s="8"/>
      <c r="FF844" s="8"/>
      <c r="FG844" s="8"/>
      <c r="FH844" s="8"/>
      <c r="FI844" s="8"/>
      <c r="FJ844" s="8"/>
      <c r="FK844" s="8"/>
      <c r="FL844" s="8"/>
      <c r="FM844" s="8"/>
      <c r="FN844" s="8"/>
      <c r="FO844" s="8"/>
      <c r="FP844" s="8"/>
      <c r="FQ844" s="8"/>
      <c r="FR844" s="8"/>
      <c r="FS844" s="8"/>
      <c r="FT844" s="8"/>
      <c r="FU844" s="8"/>
      <c r="FV844" s="8"/>
      <c r="FW844" s="8"/>
      <c r="FX844" s="8"/>
      <c r="FY844" s="8"/>
      <c r="FZ844" s="8"/>
      <c r="GA844" s="8"/>
      <c r="GB844" s="8"/>
      <c r="GC844" s="8"/>
      <c r="GD844" s="8"/>
      <c r="GE844" s="8"/>
      <c r="GF844" s="8"/>
      <c r="GG844" s="8"/>
      <c r="GH844" s="8"/>
      <c r="GI844" s="8"/>
      <c r="GJ844" s="8"/>
      <c r="GK844" s="8"/>
      <c r="GL844" s="8"/>
      <c r="GM844" s="8"/>
      <c r="GN844" s="8"/>
      <c r="GO844" s="8"/>
      <c r="GP844" s="8"/>
      <c r="GQ844" s="8"/>
      <c r="GR844" s="8"/>
    </row>
    <row r="845" spans="2:200">
      <c r="B845" s="8"/>
      <c r="C845" s="8"/>
      <c r="D845" s="8"/>
      <c r="E845" s="8"/>
      <c r="F845" s="8"/>
      <c r="G845" s="80"/>
      <c r="H845" s="8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9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9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12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</row>
    <row r="846" spans="2:200">
      <c r="B846" s="8"/>
      <c r="C846" s="8"/>
      <c r="D846" s="8"/>
      <c r="E846" s="8"/>
      <c r="F846" s="8"/>
      <c r="G846" s="80"/>
      <c r="H846" s="8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9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9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12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8"/>
      <c r="EV846" s="8"/>
      <c r="EW846" s="8"/>
      <c r="EX846" s="8"/>
      <c r="EY846" s="8"/>
      <c r="EZ846" s="8"/>
      <c r="FA846" s="8"/>
      <c r="FB846" s="8"/>
      <c r="FC846" s="8"/>
      <c r="FD846" s="8"/>
      <c r="FE846" s="8"/>
      <c r="FF846" s="8"/>
      <c r="FG846" s="8"/>
      <c r="FH846" s="8"/>
      <c r="FI846" s="8"/>
      <c r="FJ846" s="8"/>
      <c r="FK846" s="8"/>
      <c r="FL846" s="8"/>
      <c r="FM846" s="8"/>
      <c r="FN846" s="8"/>
      <c r="FO846" s="8"/>
      <c r="FP846" s="8"/>
      <c r="FQ846" s="8"/>
      <c r="FR846" s="8"/>
      <c r="FS846" s="8"/>
      <c r="FT846" s="8"/>
      <c r="FU846" s="8"/>
      <c r="FV846" s="8"/>
      <c r="FW846" s="8"/>
      <c r="FX846" s="8"/>
      <c r="FY846" s="8"/>
      <c r="FZ846" s="8"/>
      <c r="GA846" s="8"/>
      <c r="GB846" s="8"/>
      <c r="GC846" s="8"/>
      <c r="GD846" s="8"/>
      <c r="GE846" s="8"/>
      <c r="GF846" s="8"/>
      <c r="GG846" s="8"/>
      <c r="GH846" s="8"/>
      <c r="GI846" s="8"/>
      <c r="GJ846" s="8"/>
      <c r="GK846" s="8"/>
      <c r="GL846" s="8"/>
      <c r="GM846" s="8"/>
      <c r="GN846" s="8"/>
      <c r="GO846" s="8"/>
      <c r="GP846" s="8"/>
      <c r="GQ846" s="8"/>
      <c r="GR846" s="8"/>
    </row>
    <row r="847" spans="2:200">
      <c r="B847" s="8"/>
      <c r="C847" s="8"/>
      <c r="D847" s="8"/>
      <c r="E847" s="8"/>
      <c r="F847" s="8"/>
      <c r="G847" s="80"/>
      <c r="H847" s="8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9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9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12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8"/>
      <c r="EV847" s="8"/>
      <c r="EW847" s="8"/>
      <c r="EX847" s="8"/>
      <c r="EY847" s="8"/>
      <c r="EZ847" s="8"/>
      <c r="FA847" s="8"/>
      <c r="FB847" s="8"/>
      <c r="FC847" s="8"/>
      <c r="FD847" s="8"/>
      <c r="FE847" s="8"/>
      <c r="FF847" s="8"/>
      <c r="FG847" s="8"/>
      <c r="FH847" s="8"/>
      <c r="FI847" s="8"/>
      <c r="FJ847" s="8"/>
      <c r="FK847" s="8"/>
      <c r="FL847" s="8"/>
      <c r="FM847" s="8"/>
      <c r="FN847" s="8"/>
      <c r="FO847" s="8"/>
      <c r="FP847" s="8"/>
      <c r="FQ847" s="8"/>
      <c r="FR847" s="8"/>
      <c r="FS847" s="8"/>
      <c r="FT847" s="8"/>
      <c r="FU847" s="8"/>
      <c r="FV847" s="8"/>
      <c r="FW847" s="8"/>
      <c r="FX847" s="8"/>
      <c r="FY847" s="8"/>
      <c r="FZ847" s="8"/>
      <c r="GA847" s="8"/>
      <c r="GB847" s="8"/>
      <c r="GC847" s="8"/>
      <c r="GD847" s="8"/>
      <c r="GE847" s="8"/>
      <c r="GF847" s="8"/>
      <c r="GG847" s="8"/>
      <c r="GH847" s="8"/>
      <c r="GI847" s="8"/>
      <c r="GJ847" s="8"/>
      <c r="GK847" s="8"/>
      <c r="GL847" s="8"/>
      <c r="GM847" s="8"/>
      <c r="GN847" s="8"/>
      <c r="GO847" s="8"/>
      <c r="GP847" s="8"/>
      <c r="GQ847" s="8"/>
      <c r="GR847" s="8"/>
    </row>
    <row r="848" spans="2:200">
      <c r="B848" s="8"/>
      <c r="C848" s="8"/>
      <c r="D848" s="8"/>
      <c r="E848" s="8"/>
      <c r="F848" s="8"/>
      <c r="G848" s="80"/>
      <c r="H848" s="8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9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9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12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8"/>
      <c r="EV848" s="8"/>
      <c r="EW848" s="8"/>
      <c r="EX848" s="8"/>
      <c r="EY848" s="8"/>
      <c r="EZ848" s="8"/>
      <c r="FA848" s="8"/>
      <c r="FB848" s="8"/>
      <c r="FC848" s="8"/>
      <c r="FD848" s="8"/>
      <c r="FE848" s="8"/>
      <c r="FF848" s="8"/>
      <c r="FG848" s="8"/>
      <c r="FH848" s="8"/>
      <c r="FI848" s="8"/>
      <c r="FJ848" s="8"/>
      <c r="FK848" s="8"/>
      <c r="FL848" s="8"/>
      <c r="FM848" s="8"/>
      <c r="FN848" s="8"/>
      <c r="FO848" s="8"/>
      <c r="FP848" s="8"/>
      <c r="FQ848" s="8"/>
      <c r="FR848" s="8"/>
      <c r="FS848" s="8"/>
      <c r="FT848" s="8"/>
      <c r="FU848" s="8"/>
      <c r="FV848" s="8"/>
      <c r="FW848" s="8"/>
      <c r="FX848" s="8"/>
      <c r="FY848" s="8"/>
      <c r="FZ848" s="8"/>
      <c r="GA848" s="8"/>
      <c r="GB848" s="8"/>
      <c r="GC848" s="8"/>
      <c r="GD848" s="8"/>
      <c r="GE848" s="8"/>
      <c r="GF848" s="8"/>
      <c r="GG848" s="8"/>
      <c r="GH848" s="8"/>
      <c r="GI848" s="8"/>
      <c r="GJ848" s="8"/>
      <c r="GK848" s="8"/>
      <c r="GL848" s="8"/>
      <c r="GM848" s="8"/>
      <c r="GN848" s="8"/>
      <c r="GO848" s="8"/>
      <c r="GP848" s="8"/>
      <c r="GQ848" s="8"/>
      <c r="GR848" s="8"/>
    </row>
    <row r="849" spans="2:200">
      <c r="B849" s="8"/>
      <c r="C849" s="8"/>
      <c r="D849" s="8"/>
      <c r="E849" s="8"/>
      <c r="F849" s="8"/>
      <c r="G849" s="80"/>
      <c r="H849" s="8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9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9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12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</row>
    <row r="850" spans="2:200">
      <c r="B850" s="8"/>
      <c r="C850" s="8"/>
      <c r="D850" s="8"/>
      <c r="E850" s="8"/>
      <c r="F850" s="8"/>
      <c r="G850" s="80"/>
      <c r="H850" s="8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9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9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12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8"/>
      <c r="EV850" s="8"/>
      <c r="EW850" s="8"/>
      <c r="EX850" s="8"/>
      <c r="EY850" s="8"/>
      <c r="EZ850" s="8"/>
      <c r="FA850" s="8"/>
      <c r="FB850" s="8"/>
      <c r="FC850" s="8"/>
      <c r="FD850" s="8"/>
      <c r="FE850" s="8"/>
      <c r="FF850" s="8"/>
      <c r="FG850" s="8"/>
      <c r="FH850" s="8"/>
      <c r="FI850" s="8"/>
      <c r="FJ850" s="8"/>
      <c r="FK850" s="8"/>
      <c r="FL850" s="8"/>
      <c r="FM850" s="8"/>
      <c r="FN850" s="8"/>
      <c r="FO850" s="8"/>
      <c r="FP850" s="8"/>
      <c r="FQ850" s="8"/>
      <c r="FR850" s="8"/>
      <c r="FS850" s="8"/>
      <c r="FT850" s="8"/>
      <c r="FU850" s="8"/>
      <c r="FV850" s="8"/>
      <c r="FW850" s="8"/>
      <c r="FX850" s="8"/>
      <c r="FY850" s="8"/>
      <c r="FZ850" s="8"/>
      <c r="GA850" s="8"/>
      <c r="GB850" s="8"/>
      <c r="GC850" s="8"/>
      <c r="GD850" s="8"/>
      <c r="GE850" s="8"/>
      <c r="GF850" s="8"/>
      <c r="GG850" s="8"/>
      <c r="GH850" s="8"/>
      <c r="GI850" s="8"/>
      <c r="GJ850" s="8"/>
      <c r="GK850" s="8"/>
      <c r="GL850" s="8"/>
      <c r="GM850" s="8"/>
      <c r="GN850" s="8"/>
      <c r="GO850" s="8"/>
      <c r="GP850" s="8"/>
      <c r="GQ850" s="8"/>
      <c r="GR850" s="8"/>
    </row>
    <row r="851" spans="2:200">
      <c r="B851" s="8"/>
      <c r="C851" s="8"/>
      <c r="D851" s="8"/>
      <c r="E851" s="8"/>
      <c r="F851" s="8"/>
      <c r="G851" s="80"/>
      <c r="H851" s="8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9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9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12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8"/>
      <c r="EV851" s="8"/>
      <c r="EW851" s="8"/>
      <c r="EX851" s="8"/>
      <c r="EY851" s="8"/>
      <c r="EZ851" s="8"/>
      <c r="FA851" s="8"/>
      <c r="FB851" s="8"/>
      <c r="FC851" s="8"/>
      <c r="FD851" s="8"/>
      <c r="FE851" s="8"/>
      <c r="FF851" s="8"/>
      <c r="FG851" s="8"/>
      <c r="FH851" s="8"/>
      <c r="FI851" s="8"/>
      <c r="FJ851" s="8"/>
      <c r="FK851" s="8"/>
      <c r="FL851" s="8"/>
      <c r="FM851" s="8"/>
      <c r="FN851" s="8"/>
      <c r="FO851" s="8"/>
      <c r="FP851" s="8"/>
      <c r="FQ851" s="8"/>
      <c r="FR851" s="8"/>
      <c r="FS851" s="8"/>
      <c r="FT851" s="8"/>
      <c r="FU851" s="8"/>
      <c r="FV851" s="8"/>
      <c r="FW851" s="8"/>
      <c r="FX851" s="8"/>
      <c r="FY851" s="8"/>
      <c r="FZ851" s="8"/>
      <c r="GA851" s="8"/>
      <c r="GB851" s="8"/>
      <c r="GC851" s="8"/>
      <c r="GD851" s="8"/>
      <c r="GE851" s="8"/>
      <c r="GF851" s="8"/>
      <c r="GG851" s="8"/>
      <c r="GH851" s="8"/>
      <c r="GI851" s="8"/>
      <c r="GJ851" s="8"/>
      <c r="GK851" s="8"/>
      <c r="GL851" s="8"/>
      <c r="GM851" s="8"/>
      <c r="GN851" s="8"/>
      <c r="GO851" s="8"/>
      <c r="GP851" s="8"/>
      <c r="GQ851" s="8"/>
      <c r="GR851" s="8"/>
    </row>
    <row r="852" spans="2:200">
      <c r="B852" s="8"/>
      <c r="C852" s="8"/>
      <c r="D852" s="8"/>
      <c r="E852" s="8"/>
      <c r="F852" s="8"/>
      <c r="G852" s="80"/>
      <c r="H852" s="8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9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9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12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8"/>
      <c r="EV852" s="8"/>
      <c r="EW852" s="8"/>
      <c r="EX852" s="8"/>
      <c r="EY852" s="8"/>
      <c r="EZ852" s="8"/>
      <c r="FA852" s="8"/>
      <c r="FB852" s="8"/>
      <c r="FC852" s="8"/>
      <c r="FD852" s="8"/>
      <c r="FE852" s="8"/>
      <c r="FF852" s="8"/>
      <c r="FG852" s="8"/>
      <c r="FH852" s="8"/>
      <c r="FI852" s="8"/>
      <c r="FJ852" s="8"/>
      <c r="FK852" s="8"/>
      <c r="FL852" s="8"/>
      <c r="FM852" s="8"/>
      <c r="FN852" s="8"/>
      <c r="FO852" s="8"/>
      <c r="FP852" s="8"/>
      <c r="FQ852" s="8"/>
      <c r="FR852" s="8"/>
      <c r="FS852" s="8"/>
      <c r="FT852" s="8"/>
      <c r="FU852" s="8"/>
      <c r="FV852" s="8"/>
      <c r="FW852" s="8"/>
      <c r="FX852" s="8"/>
      <c r="FY852" s="8"/>
      <c r="FZ852" s="8"/>
      <c r="GA852" s="8"/>
      <c r="GB852" s="8"/>
      <c r="GC852" s="8"/>
      <c r="GD852" s="8"/>
      <c r="GE852" s="8"/>
      <c r="GF852" s="8"/>
      <c r="GG852" s="8"/>
      <c r="GH852" s="8"/>
      <c r="GI852" s="8"/>
      <c r="GJ852" s="8"/>
      <c r="GK852" s="8"/>
      <c r="GL852" s="8"/>
      <c r="GM852" s="8"/>
      <c r="GN852" s="8"/>
      <c r="GO852" s="8"/>
      <c r="GP852" s="8"/>
      <c r="GQ852" s="8"/>
      <c r="GR852" s="8"/>
    </row>
    <row r="853" spans="2:200">
      <c r="B853" s="8"/>
      <c r="C853" s="8"/>
      <c r="D853" s="8"/>
      <c r="E853" s="8"/>
      <c r="F853" s="8"/>
      <c r="G853" s="80"/>
      <c r="H853" s="8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9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9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12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8"/>
      <c r="EV853" s="8"/>
      <c r="EW853" s="8"/>
      <c r="EX853" s="8"/>
      <c r="EY853" s="8"/>
      <c r="EZ853" s="8"/>
      <c r="FA853" s="8"/>
      <c r="FB853" s="8"/>
      <c r="FC853" s="8"/>
      <c r="FD853" s="8"/>
      <c r="FE853" s="8"/>
      <c r="FF853" s="8"/>
      <c r="FG853" s="8"/>
      <c r="FH853" s="8"/>
      <c r="FI853" s="8"/>
      <c r="FJ853" s="8"/>
      <c r="FK853" s="8"/>
      <c r="FL853" s="8"/>
      <c r="FM853" s="8"/>
      <c r="FN853" s="8"/>
      <c r="FO853" s="8"/>
      <c r="FP853" s="8"/>
      <c r="FQ853" s="8"/>
      <c r="FR853" s="8"/>
      <c r="FS853" s="8"/>
      <c r="FT853" s="8"/>
      <c r="FU853" s="8"/>
      <c r="FV853" s="8"/>
      <c r="FW853" s="8"/>
      <c r="FX853" s="8"/>
      <c r="FY853" s="8"/>
      <c r="FZ853" s="8"/>
      <c r="GA853" s="8"/>
      <c r="GB853" s="8"/>
      <c r="GC853" s="8"/>
      <c r="GD853" s="8"/>
      <c r="GE853" s="8"/>
      <c r="GF853" s="8"/>
      <c r="GG853" s="8"/>
      <c r="GH853" s="8"/>
      <c r="GI853" s="8"/>
      <c r="GJ853" s="8"/>
      <c r="GK853" s="8"/>
      <c r="GL853" s="8"/>
      <c r="GM853" s="8"/>
      <c r="GN853" s="8"/>
      <c r="GO853" s="8"/>
      <c r="GP853" s="8"/>
      <c r="GQ853" s="8"/>
      <c r="GR853" s="8"/>
    </row>
    <row r="854" spans="2:200">
      <c r="B854" s="8"/>
      <c r="C854" s="8"/>
      <c r="D854" s="8"/>
      <c r="E854" s="8"/>
      <c r="F854" s="8"/>
      <c r="G854" s="80"/>
      <c r="H854" s="8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9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9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12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8"/>
      <c r="EV854" s="8"/>
      <c r="EW854" s="8"/>
      <c r="EX854" s="8"/>
      <c r="EY854" s="8"/>
      <c r="EZ854" s="8"/>
      <c r="FA854" s="8"/>
      <c r="FB854" s="8"/>
      <c r="FC854" s="8"/>
      <c r="FD854" s="8"/>
      <c r="FE854" s="8"/>
      <c r="FF854" s="8"/>
      <c r="FG854" s="8"/>
      <c r="FH854" s="8"/>
      <c r="FI854" s="8"/>
      <c r="FJ854" s="8"/>
      <c r="FK854" s="8"/>
      <c r="FL854" s="8"/>
      <c r="FM854" s="8"/>
      <c r="FN854" s="8"/>
      <c r="FO854" s="8"/>
      <c r="FP854" s="8"/>
      <c r="FQ854" s="8"/>
      <c r="FR854" s="8"/>
      <c r="FS854" s="8"/>
      <c r="FT854" s="8"/>
      <c r="FU854" s="8"/>
      <c r="FV854" s="8"/>
      <c r="FW854" s="8"/>
      <c r="FX854" s="8"/>
      <c r="FY854" s="8"/>
      <c r="FZ854" s="8"/>
      <c r="GA854" s="8"/>
      <c r="GB854" s="8"/>
      <c r="GC854" s="8"/>
      <c r="GD854" s="8"/>
      <c r="GE854" s="8"/>
      <c r="GF854" s="8"/>
      <c r="GG854" s="8"/>
      <c r="GH854" s="8"/>
      <c r="GI854" s="8"/>
      <c r="GJ854" s="8"/>
      <c r="GK854" s="8"/>
      <c r="GL854" s="8"/>
      <c r="GM854" s="8"/>
      <c r="GN854" s="8"/>
      <c r="GO854" s="8"/>
      <c r="GP854" s="8"/>
      <c r="GQ854" s="8"/>
      <c r="GR854" s="8"/>
    </row>
    <row r="855" spans="2:200">
      <c r="B855" s="8"/>
      <c r="C855" s="8"/>
      <c r="D855" s="8"/>
      <c r="E855" s="8"/>
      <c r="F855" s="8"/>
      <c r="G855" s="80"/>
      <c r="H855" s="8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9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9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12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</row>
    <row r="856" spans="2:200">
      <c r="B856" s="8"/>
      <c r="C856" s="8"/>
      <c r="D856" s="8"/>
      <c r="E856" s="8"/>
      <c r="F856" s="8"/>
      <c r="G856" s="80"/>
      <c r="H856" s="8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9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9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12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8"/>
      <c r="EV856" s="8"/>
      <c r="EW856" s="8"/>
      <c r="EX856" s="8"/>
      <c r="EY856" s="8"/>
      <c r="EZ856" s="8"/>
      <c r="FA856" s="8"/>
      <c r="FB856" s="8"/>
      <c r="FC856" s="8"/>
      <c r="FD856" s="8"/>
      <c r="FE856" s="8"/>
      <c r="FF856" s="8"/>
      <c r="FG856" s="8"/>
      <c r="FH856" s="8"/>
      <c r="FI856" s="8"/>
      <c r="FJ856" s="8"/>
      <c r="FK856" s="8"/>
      <c r="FL856" s="8"/>
      <c r="FM856" s="8"/>
      <c r="FN856" s="8"/>
      <c r="FO856" s="8"/>
      <c r="FP856" s="8"/>
      <c r="FQ856" s="8"/>
      <c r="FR856" s="8"/>
      <c r="FS856" s="8"/>
      <c r="FT856" s="8"/>
      <c r="FU856" s="8"/>
      <c r="FV856" s="8"/>
      <c r="FW856" s="8"/>
      <c r="FX856" s="8"/>
      <c r="FY856" s="8"/>
      <c r="FZ856" s="8"/>
      <c r="GA856" s="8"/>
      <c r="GB856" s="8"/>
      <c r="GC856" s="8"/>
      <c r="GD856" s="8"/>
      <c r="GE856" s="8"/>
      <c r="GF856" s="8"/>
      <c r="GG856" s="8"/>
      <c r="GH856" s="8"/>
      <c r="GI856" s="8"/>
      <c r="GJ856" s="8"/>
      <c r="GK856" s="8"/>
      <c r="GL856" s="8"/>
      <c r="GM856" s="8"/>
      <c r="GN856" s="8"/>
      <c r="GO856" s="8"/>
      <c r="GP856" s="8"/>
      <c r="GQ856" s="8"/>
      <c r="GR856" s="8"/>
    </row>
    <row r="857" spans="2:200">
      <c r="B857" s="8"/>
      <c r="C857" s="8"/>
      <c r="D857" s="8"/>
      <c r="E857" s="8"/>
      <c r="F857" s="8"/>
      <c r="G857" s="80"/>
      <c r="H857" s="8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9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9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12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8"/>
      <c r="EV857" s="8"/>
      <c r="EW857" s="8"/>
      <c r="EX857" s="8"/>
      <c r="EY857" s="8"/>
      <c r="EZ857" s="8"/>
      <c r="FA857" s="8"/>
      <c r="FB857" s="8"/>
      <c r="FC857" s="8"/>
      <c r="FD857" s="8"/>
      <c r="FE857" s="8"/>
      <c r="FF857" s="8"/>
      <c r="FG857" s="8"/>
      <c r="FH857" s="8"/>
      <c r="FI857" s="8"/>
      <c r="FJ857" s="8"/>
      <c r="FK857" s="8"/>
      <c r="FL857" s="8"/>
      <c r="FM857" s="8"/>
      <c r="FN857" s="8"/>
      <c r="FO857" s="8"/>
      <c r="FP857" s="8"/>
      <c r="FQ857" s="8"/>
      <c r="FR857" s="8"/>
      <c r="FS857" s="8"/>
      <c r="FT857" s="8"/>
      <c r="FU857" s="8"/>
      <c r="FV857" s="8"/>
      <c r="FW857" s="8"/>
      <c r="FX857" s="8"/>
      <c r="FY857" s="8"/>
      <c r="FZ857" s="8"/>
      <c r="GA857" s="8"/>
      <c r="GB857" s="8"/>
      <c r="GC857" s="8"/>
      <c r="GD857" s="8"/>
      <c r="GE857" s="8"/>
      <c r="GF857" s="8"/>
      <c r="GG857" s="8"/>
      <c r="GH857" s="8"/>
      <c r="GI857" s="8"/>
      <c r="GJ857" s="8"/>
      <c r="GK857" s="8"/>
      <c r="GL857" s="8"/>
      <c r="GM857" s="8"/>
      <c r="GN857" s="8"/>
      <c r="GO857" s="8"/>
      <c r="GP857" s="8"/>
      <c r="GQ857" s="8"/>
      <c r="GR857" s="8"/>
    </row>
    <row r="858" spans="2:200">
      <c r="B858" s="8"/>
      <c r="C858" s="8"/>
      <c r="D858" s="8"/>
      <c r="E858" s="8"/>
      <c r="F858" s="8"/>
      <c r="G858" s="80"/>
      <c r="H858" s="8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9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9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12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</row>
    <row r="859" spans="2:200">
      <c r="B859" s="8"/>
      <c r="C859" s="8"/>
      <c r="D859" s="8"/>
      <c r="E859" s="8"/>
      <c r="F859" s="8"/>
      <c r="G859" s="80"/>
      <c r="H859" s="8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9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9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12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8"/>
      <c r="EV859" s="8"/>
      <c r="EW859" s="8"/>
      <c r="EX859" s="8"/>
      <c r="EY859" s="8"/>
      <c r="EZ859" s="8"/>
      <c r="FA859" s="8"/>
      <c r="FB859" s="8"/>
      <c r="FC859" s="8"/>
      <c r="FD859" s="8"/>
      <c r="FE859" s="8"/>
      <c r="FF859" s="8"/>
      <c r="FG859" s="8"/>
      <c r="FH859" s="8"/>
      <c r="FI859" s="8"/>
      <c r="FJ859" s="8"/>
      <c r="FK859" s="8"/>
      <c r="FL859" s="8"/>
      <c r="FM859" s="8"/>
      <c r="FN859" s="8"/>
      <c r="FO859" s="8"/>
      <c r="FP859" s="8"/>
      <c r="FQ859" s="8"/>
      <c r="FR859" s="8"/>
      <c r="FS859" s="8"/>
      <c r="FT859" s="8"/>
      <c r="FU859" s="8"/>
      <c r="FV859" s="8"/>
      <c r="FW859" s="8"/>
      <c r="FX859" s="8"/>
      <c r="FY859" s="8"/>
      <c r="FZ859" s="8"/>
      <c r="GA859" s="8"/>
      <c r="GB859" s="8"/>
      <c r="GC859" s="8"/>
      <c r="GD859" s="8"/>
      <c r="GE859" s="8"/>
      <c r="GF859" s="8"/>
      <c r="GG859" s="8"/>
      <c r="GH859" s="8"/>
      <c r="GI859" s="8"/>
      <c r="GJ859" s="8"/>
      <c r="GK859" s="8"/>
      <c r="GL859" s="8"/>
      <c r="GM859" s="8"/>
      <c r="GN859" s="8"/>
      <c r="GO859" s="8"/>
      <c r="GP859" s="8"/>
      <c r="GQ859" s="8"/>
      <c r="GR859" s="8"/>
    </row>
    <row r="860" spans="2:200">
      <c r="B860" s="8"/>
      <c r="C860" s="8"/>
      <c r="D860" s="8"/>
      <c r="E860" s="8"/>
      <c r="F860" s="8"/>
      <c r="G860" s="80"/>
      <c r="H860" s="8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9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9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12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</row>
    <row r="861" spans="2:200">
      <c r="B861" s="8"/>
      <c r="C861" s="8"/>
      <c r="D861" s="8"/>
      <c r="E861" s="8"/>
      <c r="F861" s="8"/>
      <c r="G861" s="80"/>
      <c r="H861" s="8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9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9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12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</row>
    <row r="862" spans="2:200">
      <c r="B862" s="8"/>
      <c r="C862" s="8"/>
      <c r="D862" s="8"/>
      <c r="E862" s="8"/>
      <c r="F862" s="8"/>
      <c r="G862" s="80"/>
      <c r="H862" s="8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9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9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12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</row>
    <row r="863" spans="2:200">
      <c r="B863" s="8"/>
      <c r="C863" s="8"/>
      <c r="D863" s="8"/>
      <c r="E863" s="8"/>
      <c r="F863" s="8"/>
      <c r="G863" s="80"/>
      <c r="H863" s="8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9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9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12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</row>
    <row r="864" spans="2:200">
      <c r="B864" s="8"/>
      <c r="C864" s="8"/>
      <c r="D864" s="8"/>
      <c r="E864" s="8"/>
      <c r="F864" s="8"/>
      <c r="G864" s="80"/>
      <c r="H864" s="8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9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9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12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8"/>
      <c r="EV864" s="8"/>
      <c r="EW864" s="8"/>
      <c r="EX864" s="8"/>
      <c r="EY864" s="8"/>
      <c r="EZ864" s="8"/>
      <c r="FA864" s="8"/>
      <c r="FB864" s="8"/>
      <c r="FC864" s="8"/>
      <c r="FD864" s="8"/>
      <c r="FE864" s="8"/>
      <c r="FF864" s="8"/>
      <c r="FG864" s="8"/>
      <c r="FH864" s="8"/>
      <c r="FI864" s="8"/>
      <c r="FJ864" s="8"/>
      <c r="FK864" s="8"/>
      <c r="FL864" s="8"/>
      <c r="FM864" s="8"/>
      <c r="FN864" s="8"/>
      <c r="FO864" s="8"/>
      <c r="FP864" s="8"/>
      <c r="FQ864" s="8"/>
      <c r="FR864" s="8"/>
      <c r="FS864" s="8"/>
      <c r="FT864" s="8"/>
      <c r="FU864" s="8"/>
      <c r="FV864" s="8"/>
      <c r="FW864" s="8"/>
      <c r="FX864" s="8"/>
      <c r="FY864" s="8"/>
      <c r="FZ864" s="8"/>
      <c r="GA864" s="8"/>
      <c r="GB864" s="8"/>
      <c r="GC864" s="8"/>
      <c r="GD864" s="8"/>
      <c r="GE864" s="8"/>
      <c r="GF864" s="8"/>
      <c r="GG864" s="8"/>
      <c r="GH864" s="8"/>
      <c r="GI864" s="8"/>
      <c r="GJ864" s="8"/>
      <c r="GK864" s="8"/>
      <c r="GL864" s="8"/>
      <c r="GM864" s="8"/>
      <c r="GN864" s="8"/>
      <c r="GO864" s="8"/>
      <c r="GP864" s="8"/>
      <c r="GQ864" s="8"/>
      <c r="GR864" s="8"/>
    </row>
    <row r="865" spans="2:200">
      <c r="B865" s="8"/>
      <c r="C865" s="8"/>
      <c r="D865" s="8"/>
      <c r="E865" s="8"/>
      <c r="F865" s="8"/>
      <c r="G865" s="80"/>
      <c r="H865" s="8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9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9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12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</row>
    <row r="866" spans="2:200">
      <c r="B866" s="8"/>
      <c r="C866" s="8"/>
      <c r="D866" s="8"/>
      <c r="E866" s="8"/>
      <c r="F866" s="8"/>
      <c r="G866" s="80"/>
      <c r="H866" s="8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9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9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12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</row>
    <row r="867" spans="2:200">
      <c r="B867" s="8"/>
      <c r="C867" s="8"/>
      <c r="D867" s="8"/>
      <c r="E867" s="8"/>
      <c r="F867" s="8"/>
      <c r="G867" s="80"/>
      <c r="H867" s="8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9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9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12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8"/>
      <c r="EV867" s="8"/>
      <c r="EW867" s="8"/>
      <c r="EX867" s="8"/>
      <c r="EY867" s="8"/>
      <c r="EZ867" s="8"/>
      <c r="FA867" s="8"/>
      <c r="FB867" s="8"/>
      <c r="FC867" s="8"/>
      <c r="FD867" s="8"/>
      <c r="FE867" s="8"/>
      <c r="FF867" s="8"/>
      <c r="FG867" s="8"/>
      <c r="FH867" s="8"/>
      <c r="FI867" s="8"/>
      <c r="FJ867" s="8"/>
      <c r="FK867" s="8"/>
      <c r="FL867" s="8"/>
      <c r="FM867" s="8"/>
      <c r="FN867" s="8"/>
      <c r="FO867" s="8"/>
      <c r="FP867" s="8"/>
      <c r="FQ867" s="8"/>
      <c r="FR867" s="8"/>
      <c r="FS867" s="8"/>
      <c r="FT867" s="8"/>
      <c r="FU867" s="8"/>
      <c r="FV867" s="8"/>
      <c r="FW867" s="8"/>
      <c r="FX867" s="8"/>
      <c r="FY867" s="8"/>
      <c r="FZ867" s="8"/>
      <c r="GA867" s="8"/>
      <c r="GB867" s="8"/>
      <c r="GC867" s="8"/>
      <c r="GD867" s="8"/>
      <c r="GE867" s="8"/>
      <c r="GF867" s="8"/>
      <c r="GG867" s="8"/>
      <c r="GH867" s="8"/>
      <c r="GI867" s="8"/>
      <c r="GJ867" s="8"/>
      <c r="GK867" s="8"/>
      <c r="GL867" s="8"/>
      <c r="GM867" s="8"/>
      <c r="GN867" s="8"/>
      <c r="GO867" s="8"/>
      <c r="GP867" s="8"/>
      <c r="GQ867" s="8"/>
      <c r="GR867" s="8"/>
    </row>
    <row r="868" spans="2:200">
      <c r="B868" s="8"/>
      <c r="C868" s="8"/>
      <c r="D868" s="8"/>
      <c r="E868" s="8"/>
      <c r="F868" s="8"/>
      <c r="G868" s="80"/>
      <c r="H868" s="8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9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9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12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8"/>
      <c r="EV868" s="8"/>
      <c r="EW868" s="8"/>
      <c r="EX868" s="8"/>
      <c r="EY868" s="8"/>
      <c r="EZ868" s="8"/>
      <c r="FA868" s="8"/>
      <c r="FB868" s="8"/>
      <c r="FC868" s="8"/>
      <c r="FD868" s="8"/>
      <c r="FE868" s="8"/>
      <c r="FF868" s="8"/>
      <c r="FG868" s="8"/>
      <c r="FH868" s="8"/>
      <c r="FI868" s="8"/>
      <c r="FJ868" s="8"/>
      <c r="FK868" s="8"/>
      <c r="FL868" s="8"/>
      <c r="FM868" s="8"/>
      <c r="FN868" s="8"/>
      <c r="FO868" s="8"/>
      <c r="FP868" s="8"/>
      <c r="FQ868" s="8"/>
      <c r="FR868" s="8"/>
      <c r="FS868" s="8"/>
      <c r="FT868" s="8"/>
      <c r="FU868" s="8"/>
      <c r="FV868" s="8"/>
      <c r="FW868" s="8"/>
      <c r="FX868" s="8"/>
      <c r="FY868" s="8"/>
      <c r="FZ868" s="8"/>
      <c r="GA868" s="8"/>
      <c r="GB868" s="8"/>
      <c r="GC868" s="8"/>
      <c r="GD868" s="8"/>
      <c r="GE868" s="8"/>
      <c r="GF868" s="8"/>
      <c r="GG868" s="8"/>
      <c r="GH868" s="8"/>
      <c r="GI868" s="8"/>
      <c r="GJ868" s="8"/>
      <c r="GK868" s="8"/>
      <c r="GL868" s="8"/>
      <c r="GM868" s="8"/>
      <c r="GN868" s="8"/>
      <c r="GO868" s="8"/>
      <c r="GP868" s="8"/>
      <c r="GQ868" s="8"/>
      <c r="GR868" s="8"/>
    </row>
    <row r="869" spans="2:200">
      <c r="B869" s="8"/>
      <c r="C869" s="8"/>
      <c r="D869" s="8"/>
      <c r="E869" s="8"/>
      <c r="F869" s="8"/>
      <c r="G869" s="80"/>
      <c r="H869" s="8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9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9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12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8"/>
      <c r="EV869" s="8"/>
      <c r="EW869" s="8"/>
      <c r="EX869" s="8"/>
      <c r="EY869" s="8"/>
      <c r="EZ869" s="8"/>
      <c r="FA869" s="8"/>
      <c r="FB869" s="8"/>
      <c r="FC869" s="8"/>
      <c r="FD869" s="8"/>
      <c r="FE869" s="8"/>
      <c r="FF869" s="8"/>
      <c r="FG869" s="8"/>
      <c r="FH869" s="8"/>
      <c r="FI869" s="8"/>
      <c r="FJ869" s="8"/>
      <c r="FK869" s="8"/>
      <c r="FL869" s="8"/>
      <c r="FM869" s="8"/>
      <c r="FN869" s="8"/>
      <c r="FO869" s="8"/>
      <c r="FP869" s="8"/>
      <c r="FQ869" s="8"/>
      <c r="FR869" s="8"/>
      <c r="FS869" s="8"/>
      <c r="FT869" s="8"/>
      <c r="FU869" s="8"/>
      <c r="FV869" s="8"/>
      <c r="FW869" s="8"/>
      <c r="FX869" s="8"/>
      <c r="FY869" s="8"/>
      <c r="FZ869" s="8"/>
      <c r="GA869" s="8"/>
      <c r="GB869" s="8"/>
      <c r="GC869" s="8"/>
      <c r="GD869" s="8"/>
      <c r="GE869" s="8"/>
      <c r="GF869" s="8"/>
      <c r="GG869" s="8"/>
      <c r="GH869" s="8"/>
      <c r="GI869" s="8"/>
      <c r="GJ869" s="8"/>
      <c r="GK869" s="8"/>
      <c r="GL869" s="8"/>
      <c r="GM869" s="8"/>
      <c r="GN869" s="8"/>
      <c r="GO869" s="8"/>
      <c r="GP869" s="8"/>
      <c r="GQ869" s="8"/>
      <c r="GR869" s="8"/>
    </row>
    <row r="870" spans="2:200">
      <c r="B870" s="8"/>
      <c r="C870" s="8"/>
      <c r="D870" s="8"/>
      <c r="E870" s="8"/>
      <c r="F870" s="8"/>
      <c r="G870" s="80"/>
      <c r="H870" s="8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9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9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12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8"/>
      <c r="EV870" s="8"/>
      <c r="EW870" s="8"/>
      <c r="EX870" s="8"/>
      <c r="EY870" s="8"/>
      <c r="EZ870" s="8"/>
      <c r="FA870" s="8"/>
      <c r="FB870" s="8"/>
      <c r="FC870" s="8"/>
      <c r="FD870" s="8"/>
      <c r="FE870" s="8"/>
      <c r="FF870" s="8"/>
      <c r="FG870" s="8"/>
      <c r="FH870" s="8"/>
      <c r="FI870" s="8"/>
      <c r="FJ870" s="8"/>
      <c r="FK870" s="8"/>
      <c r="FL870" s="8"/>
      <c r="FM870" s="8"/>
      <c r="FN870" s="8"/>
      <c r="FO870" s="8"/>
      <c r="FP870" s="8"/>
      <c r="FQ870" s="8"/>
      <c r="FR870" s="8"/>
      <c r="FS870" s="8"/>
      <c r="FT870" s="8"/>
      <c r="FU870" s="8"/>
      <c r="FV870" s="8"/>
      <c r="FW870" s="8"/>
      <c r="FX870" s="8"/>
      <c r="FY870" s="8"/>
      <c r="FZ870" s="8"/>
      <c r="GA870" s="8"/>
      <c r="GB870" s="8"/>
      <c r="GC870" s="8"/>
      <c r="GD870" s="8"/>
      <c r="GE870" s="8"/>
      <c r="GF870" s="8"/>
      <c r="GG870" s="8"/>
      <c r="GH870" s="8"/>
      <c r="GI870" s="8"/>
      <c r="GJ870" s="8"/>
      <c r="GK870" s="8"/>
      <c r="GL870" s="8"/>
      <c r="GM870" s="8"/>
      <c r="GN870" s="8"/>
      <c r="GO870" s="8"/>
      <c r="GP870" s="8"/>
      <c r="GQ870" s="8"/>
      <c r="GR870" s="8"/>
    </row>
    <row r="871" spans="2:200">
      <c r="B871" s="8"/>
      <c r="C871" s="8"/>
      <c r="D871" s="8"/>
      <c r="E871" s="8"/>
      <c r="F871" s="8"/>
      <c r="G871" s="80"/>
      <c r="H871" s="8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9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9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12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8"/>
      <c r="EV871" s="8"/>
      <c r="EW871" s="8"/>
      <c r="EX871" s="8"/>
      <c r="EY871" s="8"/>
      <c r="EZ871" s="8"/>
      <c r="FA871" s="8"/>
      <c r="FB871" s="8"/>
      <c r="FC871" s="8"/>
      <c r="FD871" s="8"/>
      <c r="FE871" s="8"/>
      <c r="FF871" s="8"/>
      <c r="FG871" s="8"/>
      <c r="FH871" s="8"/>
      <c r="FI871" s="8"/>
      <c r="FJ871" s="8"/>
      <c r="FK871" s="8"/>
      <c r="FL871" s="8"/>
      <c r="FM871" s="8"/>
      <c r="FN871" s="8"/>
      <c r="FO871" s="8"/>
      <c r="FP871" s="8"/>
      <c r="FQ871" s="8"/>
      <c r="FR871" s="8"/>
      <c r="FS871" s="8"/>
      <c r="FT871" s="8"/>
      <c r="FU871" s="8"/>
      <c r="FV871" s="8"/>
      <c r="FW871" s="8"/>
      <c r="FX871" s="8"/>
      <c r="FY871" s="8"/>
      <c r="FZ871" s="8"/>
      <c r="GA871" s="8"/>
      <c r="GB871" s="8"/>
      <c r="GC871" s="8"/>
      <c r="GD871" s="8"/>
      <c r="GE871" s="8"/>
      <c r="GF871" s="8"/>
      <c r="GG871" s="8"/>
      <c r="GH871" s="8"/>
      <c r="GI871" s="8"/>
      <c r="GJ871" s="8"/>
      <c r="GK871" s="8"/>
      <c r="GL871" s="8"/>
      <c r="GM871" s="8"/>
      <c r="GN871" s="8"/>
      <c r="GO871" s="8"/>
      <c r="GP871" s="8"/>
      <c r="GQ871" s="8"/>
      <c r="GR871" s="8"/>
    </row>
    <row r="872" spans="2:200">
      <c r="B872" s="8"/>
      <c r="C872" s="8"/>
      <c r="D872" s="8"/>
      <c r="E872" s="8"/>
      <c r="F872" s="8"/>
      <c r="G872" s="80"/>
      <c r="H872" s="8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9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9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12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8"/>
      <c r="EV872" s="8"/>
      <c r="EW872" s="8"/>
      <c r="EX872" s="8"/>
      <c r="EY872" s="8"/>
      <c r="EZ872" s="8"/>
      <c r="FA872" s="8"/>
      <c r="FB872" s="8"/>
      <c r="FC872" s="8"/>
      <c r="FD872" s="8"/>
      <c r="FE872" s="8"/>
      <c r="FF872" s="8"/>
      <c r="FG872" s="8"/>
      <c r="FH872" s="8"/>
      <c r="FI872" s="8"/>
      <c r="FJ872" s="8"/>
      <c r="FK872" s="8"/>
      <c r="FL872" s="8"/>
      <c r="FM872" s="8"/>
      <c r="FN872" s="8"/>
      <c r="FO872" s="8"/>
      <c r="FP872" s="8"/>
      <c r="FQ872" s="8"/>
      <c r="FR872" s="8"/>
      <c r="FS872" s="8"/>
      <c r="FT872" s="8"/>
      <c r="FU872" s="8"/>
      <c r="FV872" s="8"/>
      <c r="FW872" s="8"/>
      <c r="FX872" s="8"/>
      <c r="FY872" s="8"/>
      <c r="FZ872" s="8"/>
      <c r="GA872" s="8"/>
      <c r="GB872" s="8"/>
      <c r="GC872" s="8"/>
      <c r="GD872" s="8"/>
      <c r="GE872" s="8"/>
      <c r="GF872" s="8"/>
      <c r="GG872" s="8"/>
      <c r="GH872" s="8"/>
      <c r="GI872" s="8"/>
      <c r="GJ872" s="8"/>
      <c r="GK872" s="8"/>
      <c r="GL872" s="8"/>
      <c r="GM872" s="8"/>
      <c r="GN872" s="8"/>
      <c r="GO872" s="8"/>
      <c r="GP872" s="8"/>
      <c r="GQ872" s="8"/>
      <c r="GR872" s="8"/>
    </row>
    <row r="873" spans="2:200">
      <c r="B873" s="8"/>
      <c r="C873" s="8"/>
      <c r="D873" s="8"/>
      <c r="E873" s="8"/>
      <c r="F873" s="8"/>
      <c r="G873" s="80"/>
      <c r="H873" s="8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9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9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12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8"/>
      <c r="EV873" s="8"/>
      <c r="EW873" s="8"/>
      <c r="EX873" s="8"/>
      <c r="EY873" s="8"/>
      <c r="EZ873" s="8"/>
      <c r="FA873" s="8"/>
      <c r="FB873" s="8"/>
      <c r="FC873" s="8"/>
      <c r="FD873" s="8"/>
      <c r="FE873" s="8"/>
      <c r="FF873" s="8"/>
      <c r="FG873" s="8"/>
      <c r="FH873" s="8"/>
      <c r="FI873" s="8"/>
      <c r="FJ873" s="8"/>
      <c r="FK873" s="8"/>
      <c r="FL873" s="8"/>
      <c r="FM873" s="8"/>
      <c r="FN873" s="8"/>
      <c r="FO873" s="8"/>
      <c r="FP873" s="8"/>
      <c r="FQ873" s="8"/>
      <c r="FR873" s="8"/>
      <c r="FS873" s="8"/>
      <c r="FT873" s="8"/>
      <c r="FU873" s="8"/>
      <c r="FV873" s="8"/>
      <c r="FW873" s="8"/>
      <c r="FX873" s="8"/>
      <c r="FY873" s="8"/>
      <c r="FZ873" s="8"/>
      <c r="GA873" s="8"/>
      <c r="GB873" s="8"/>
      <c r="GC873" s="8"/>
      <c r="GD873" s="8"/>
      <c r="GE873" s="8"/>
      <c r="GF873" s="8"/>
      <c r="GG873" s="8"/>
      <c r="GH873" s="8"/>
      <c r="GI873" s="8"/>
      <c r="GJ873" s="8"/>
      <c r="GK873" s="8"/>
      <c r="GL873" s="8"/>
      <c r="GM873" s="8"/>
      <c r="GN873" s="8"/>
      <c r="GO873" s="8"/>
      <c r="GP873" s="8"/>
      <c r="GQ873" s="8"/>
      <c r="GR873" s="8"/>
    </row>
    <row r="874" spans="2:200">
      <c r="B874" s="8"/>
      <c r="C874" s="8"/>
      <c r="D874" s="8"/>
      <c r="E874" s="8"/>
      <c r="F874" s="8"/>
      <c r="G874" s="80"/>
      <c r="H874" s="8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9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9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12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</row>
    <row r="875" spans="2:200">
      <c r="B875" s="8"/>
      <c r="C875" s="8"/>
      <c r="D875" s="8"/>
      <c r="E875" s="8"/>
      <c r="F875" s="8"/>
      <c r="G875" s="80"/>
      <c r="H875" s="8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9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9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12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8"/>
      <c r="EV875" s="8"/>
      <c r="EW875" s="8"/>
      <c r="EX875" s="8"/>
      <c r="EY875" s="8"/>
      <c r="EZ875" s="8"/>
      <c r="FA875" s="8"/>
      <c r="FB875" s="8"/>
      <c r="FC875" s="8"/>
      <c r="FD875" s="8"/>
      <c r="FE875" s="8"/>
      <c r="FF875" s="8"/>
      <c r="FG875" s="8"/>
      <c r="FH875" s="8"/>
      <c r="FI875" s="8"/>
      <c r="FJ875" s="8"/>
      <c r="FK875" s="8"/>
      <c r="FL875" s="8"/>
      <c r="FM875" s="8"/>
      <c r="FN875" s="8"/>
      <c r="FO875" s="8"/>
      <c r="FP875" s="8"/>
      <c r="FQ875" s="8"/>
      <c r="FR875" s="8"/>
      <c r="FS875" s="8"/>
      <c r="FT875" s="8"/>
      <c r="FU875" s="8"/>
      <c r="FV875" s="8"/>
      <c r="FW875" s="8"/>
      <c r="FX875" s="8"/>
      <c r="FY875" s="8"/>
      <c r="FZ875" s="8"/>
      <c r="GA875" s="8"/>
      <c r="GB875" s="8"/>
      <c r="GC875" s="8"/>
      <c r="GD875" s="8"/>
      <c r="GE875" s="8"/>
      <c r="GF875" s="8"/>
      <c r="GG875" s="8"/>
      <c r="GH875" s="8"/>
      <c r="GI875" s="8"/>
      <c r="GJ875" s="8"/>
      <c r="GK875" s="8"/>
      <c r="GL875" s="8"/>
      <c r="GM875" s="8"/>
      <c r="GN875" s="8"/>
      <c r="GO875" s="8"/>
      <c r="GP875" s="8"/>
      <c r="GQ875" s="8"/>
      <c r="GR875" s="8"/>
    </row>
    <row r="876" spans="2:200">
      <c r="B876" s="8"/>
      <c r="C876" s="8"/>
      <c r="D876" s="8"/>
      <c r="E876" s="8"/>
      <c r="F876" s="8"/>
      <c r="G876" s="80"/>
      <c r="H876" s="8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9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9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12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8"/>
      <c r="EV876" s="8"/>
      <c r="EW876" s="8"/>
      <c r="EX876" s="8"/>
      <c r="EY876" s="8"/>
      <c r="EZ876" s="8"/>
      <c r="FA876" s="8"/>
      <c r="FB876" s="8"/>
      <c r="FC876" s="8"/>
      <c r="FD876" s="8"/>
      <c r="FE876" s="8"/>
      <c r="FF876" s="8"/>
      <c r="FG876" s="8"/>
      <c r="FH876" s="8"/>
      <c r="FI876" s="8"/>
      <c r="FJ876" s="8"/>
      <c r="FK876" s="8"/>
      <c r="FL876" s="8"/>
      <c r="FM876" s="8"/>
      <c r="FN876" s="8"/>
      <c r="FO876" s="8"/>
      <c r="FP876" s="8"/>
      <c r="FQ876" s="8"/>
      <c r="FR876" s="8"/>
      <c r="FS876" s="8"/>
      <c r="FT876" s="8"/>
      <c r="FU876" s="8"/>
      <c r="FV876" s="8"/>
      <c r="FW876" s="8"/>
      <c r="FX876" s="8"/>
      <c r="FY876" s="8"/>
      <c r="FZ876" s="8"/>
      <c r="GA876" s="8"/>
      <c r="GB876" s="8"/>
      <c r="GC876" s="8"/>
      <c r="GD876" s="8"/>
      <c r="GE876" s="8"/>
      <c r="GF876" s="8"/>
      <c r="GG876" s="8"/>
      <c r="GH876" s="8"/>
      <c r="GI876" s="8"/>
      <c r="GJ876" s="8"/>
      <c r="GK876" s="8"/>
      <c r="GL876" s="8"/>
      <c r="GM876" s="8"/>
      <c r="GN876" s="8"/>
      <c r="GO876" s="8"/>
      <c r="GP876" s="8"/>
      <c r="GQ876" s="8"/>
      <c r="GR876" s="8"/>
    </row>
    <row r="877" spans="2:200">
      <c r="B877" s="8"/>
      <c r="C877" s="8"/>
      <c r="D877" s="8"/>
      <c r="E877" s="8"/>
      <c r="F877" s="8"/>
      <c r="G877" s="80"/>
      <c r="H877" s="8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9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9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12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8"/>
      <c r="EV877" s="8"/>
      <c r="EW877" s="8"/>
      <c r="EX877" s="8"/>
      <c r="EY877" s="8"/>
      <c r="EZ877" s="8"/>
      <c r="FA877" s="8"/>
      <c r="FB877" s="8"/>
      <c r="FC877" s="8"/>
      <c r="FD877" s="8"/>
      <c r="FE877" s="8"/>
      <c r="FF877" s="8"/>
      <c r="FG877" s="8"/>
      <c r="FH877" s="8"/>
      <c r="FI877" s="8"/>
      <c r="FJ877" s="8"/>
      <c r="FK877" s="8"/>
      <c r="FL877" s="8"/>
      <c r="FM877" s="8"/>
      <c r="FN877" s="8"/>
      <c r="FO877" s="8"/>
      <c r="FP877" s="8"/>
      <c r="FQ877" s="8"/>
      <c r="FR877" s="8"/>
      <c r="FS877" s="8"/>
      <c r="FT877" s="8"/>
      <c r="FU877" s="8"/>
      <c r="FV877" s="8"/>
      <c r="FW877" s="8"/>
      <c r="FX877" s="8"/>
      <c r="FY877" s="8"/>
      <c r="FZ877" s="8"/>
      <c r="GA877" s="8"/>
      <c r="GB877" s="8"/>
      <c r="GC877" s="8"/>
      <c r="GD877" s="8"/>
      <c r="GE877" s="8"/>
      <c r="GF877" s="8"/>
      <c r="GG877" s="8"/>
      <c r="GH877" s="8"/>
      <c r="GI877" s="8"/>
      <c r="GJ877" s="8"/>
      <c r="GK877" s="8"/>
      <c r="GL877" s="8"/>
      <c r="GM877" s="8"/>
      <c r="GN877" s="8"/>
      <c r="GO877" s="8"/>
      <c r="GP877" s="8"/>
      <c r="GQ877" s="8"/>
      <c r="GR877" s="8"/>
    </row>
    <row r="878" spans="2:200">
      <c r="B878" s="8"/>
      <c r="C878" s="8"/>
      <c r="D878" s="8"/>
      <c r="E878" s="8"/>
      <c r="F878" s="8"/>
      <c r="G878" s="80"/>
      <c r="H878" s="8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9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9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12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8"/>
      <c r="EV878" s="8"/>
      <c r="EW878" s="8"/>
      <c r="EX878" s="8"/>
      <c r="EY878" s="8"/>
      <c r="EZ878" s="8"/>
      <c r="FA878" s="8"/>
      <c r="FB878" s="8"/>
      <c r="FC878" s="8"/>
      <c r="FD878" s="8"/>
      <c r="FE878" s="8"/>
      <c r="FF878" s="8"/>
      <c r="FG878" s="8"/>
      <c r="FH878" s="8"/>
      <c r="FI878" s="8"/>
      <c r="FJ878" s="8"/>
      <c r="FK878" s="8"/>
      <c r="FL878" s="8"/>
      <c r="FM878" s="8"/>
      <c r="FN878" s="8"/>
      <c r="FO878" s="8"/>
      <c r="FP878" s="8"/>
      <c r="FQ878" s="8"/>
      <c r="FR878" s="8"/>
      <c r="FS878" s="8"/>
      <c r="FT878" s="8"/>
      <c r="FU878" s="8"/>
      <c r="FV878" s="8"/>
      <c r="FW878" s="8"/>
      <c r="FX878" s="8"/>
      <c r="FY878" s="8"/>
      <c r="FZ878" s="8"/>
      <c r="GA878" s="8"/>
      <c r="GB878" s="8"/>
      <c r="GC878" s="8"/>
      <c r="GD878" s="8"/>
      <c r="GE878" s="8"/>
      <c r="GF878" s="8"/>
      <c r="GG878" s="8"/>
      <c r="GH878" s="8"/>
      <c r="GI878" s="8"/>
      <c r="GJ878" s="8"/>
      <c r="GK878" s="8"/>
      <c r="GL878" s="8"/>
      <c r="GM878" s="8"/>
      <c r="GN878" s="8"/>
      <c r="GO878" s="8"/>
      <c r="GP878" s="8"/>
      <c r="GQ878" s="8"/>
      <c r="GR878" s="8"/>
    </row>
  </sheetData>
  <mergeCells count="2">
    <mergeCell ref="C6:G6"/>
    <mergeCell ref="B6:B7"/>
  </mergeCells>
  <printOptions horizontalCentered="1"/>
  <pageMargins left="0.39370078740157483" right="0.39370078740157483" top="0.78740157480314965" bottom="0" header="0" footer="0"/>
  <pageSetup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6</vt:i4>
      </vt:variant>
    </vt:vector>
  </HeadingPairs>
  <TitlesOfParts>
    <vt:vector size="7" baseType="lpstr">
      <vt:lpstr>table 15</vt:lpstr>
      <vt:lpstr>'table 15'!Database</vt:lpstr>
      <vt:lpstr>'table 15'!Database_MI</vt:lpstr>
      <vt:lpstr>'table 15'!Print_Area_MI</vt:lpstr>
      <vt:lpstr>'table 15'!Print_Titles_MI</vt:lpstr>
      <vt:lpstr>'table 15'!WPrint_Area_W</vt:lpstr>
      <vt:lpstr>'table 15'!WPrint_TitlesW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Vera Maxiutin</cp:lastModifiedBy>
  <cp:lastPrinted>2021-10-05T11:11:47Z</cp:lastPrinted>
  <dcterms:created xsi:type="dcterms:W3CDTF">2011-09-18T06:18:49Z</dcterms:created>
  <dcterms:modified xsi:type="dcterms:W3CDTF">2021-10-07T13:42:27Z</dcterms:modified>
</cp:coreProperties>
</file>