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AC998541-AE62-4883-9A7D-AC82EC8CE46D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Table 1" sheetId="1" r:id="rId1"/>
  </sheets>
  <definedNames>
    <definedName name="_Order1" hidden="1">255</definedName>
    <definedName name="_xlnm.Print_Area" localSheetId="0">'Table 1'!$A$1:$R$54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P45" i="1"/>
  <c r="J45" i="1"/>
  <c r="Q45" i="1"/>
  <c r="P44" i="1"/>
  <c r="J44" i="1"/>
  <c r="E44" i="1"/>
  <c r="Q44" i="1"/>
  <c r="P43" i="1"/>
  <c r="J43" i="1"/>
  <c r="E43" i="1"/>
  <c r="Q43" i="1"/>
  <c r="P42" i="1"/>
  <c r="J42" i="1"/>
  <c r="E42" i="1"/>
  <c r="Q42" i="1"/>
  <c r="P41" i="1"/>
  <c r="J41" i="1"/>
  <c r="Q41" i="1"/>
  <c r="E41" i="1"/>
  <c r="P40" i="1"/>
  <c r="J40" i="1"/>
  <c r="Q40" i="1"/>
  <c r="E40" i="1"/>
  <c r="P39" i="1"/>
  <c r="J39" i="1"/>
  <c r="Q39" i="1"/>
  <c r="E39" i="1"/>
  <c r="M38" i="1"/>
  <c r="P38" i="1"/>
  <c r="G38" i="1"/>
  <c r="J38" i="1"/>
  <c r="Q38" i="1"/>
  <c r="E38" i="1"/>
  <c r="P37" i="1"/>
  <c r="J37" i="1"/>
  <c r="Q37" i="1"/>
  <c r="E37" i="1"/>
  <c r="M36" i="1"/>
  <c r="P36" i="1"/>
  <c r="G36" i="1"/>
  <c r="J36" i="1"/>
  <c r="Q36" i="1"/>
  <c r="E36" i="1"/>
  <c r="P35" i="1"/>
  <c r="J35" i="1"/>
  <c r="Q35" i="1"/>
  <c r="E35" i="1"/>
  <c r="P34" i="1"/>
  <c r="J34" i="1"/>
  <c r="Q34" i="1"/>
  <c r="E34" i="1"/>
  <c r="P33" i="1"/>
  <c r="J33" i="1"/>
  <c r="Q33" i="1"/>
  <c r="E33" i="1"/>
  <c r="P32" i="1"/>
  <c r="J32" i="1"/>
  <c r="Q32" i="1"/>
  <c r="E32" i="1"/>
  <c r="P31" i="1"/>
  <c r="J31" i="1"/>
  <c r="Q31" i="1"/>
  <c r="E31" i="1"/>
  <c r="P30" i="1"/>
  <c r="J30" i="1"/>
  <c r="Q30" i="1"/>
  <c r="E30" i="1"/>
  <c r="P29" i="1"/>
  <c r="J29" i="1"/>
  <c r="Q29" i="1"/>
  <c r="E29" i="1"/>
  <c r="P28" i="1"/>
  <c r="J28" i="1"/>
  <c r="Q28" i="1"/>
  <c r="E28" i="1"/>
  <c r="P27" i="1"/>
  <c r="J27" i="1"/>
  <c r="Q27" i="1"/>
  <c r="E27" i="1"/>
  <c r="P26" i="1"/>
  <c r="J26" i="1"/>
  <c r="Q26" i="1"/>
  <c r="E26" i="1"/>
  <c r="P25" i="1"/>
  <c r="J25" i="1"/>
  <c r="Q25" i="1"/>
  <c r="E25" i="1"/>
  <c r="P24" i="1"/>
  <c r="J24" i="1"/>
  <c r="Q24" i="1"/>
  <c r="E24" i="1"/>
  <c r="P23" i="1"/>
  <c r="J23" i="1"/>
  <c r="Q23" i="1"/>
  <c r="E23" i="1"/>
  <c r="P22" i="1"/>
  <c r="J22" i="1"/>
  <c r="Q22" i="1"/>
  <c r="E22" i="1"/>
  <c r="P21" i="1"/>
  <c r="J21" i="1"/>
  <c r="Q21" i="1"/>
  <c r="E21" i="1"/>
  <c r="P20" i="1"/>
  <c r="J20" i="1"/>
  <c r="Q20" i="1"/>
  <c r="E20" i="1"/>
  <c r="P19" i="1"/>
  <c r="J19" i="1"/>
  <c r="Q19" i="1"/>
  <c r="E19" i="1"/>
  <c r="P18" i="1"/>
  <c r="J18" i="1"/>
  <c r="Q18" i="1"/>
  <c r="E18" i="1"/>
  <c r="P17" i="1"/>
  <c r="J17" i="1"/>
  <c r="Q17" i="1"/>
  <c r="E17" i="1"/>
  <c r="P16" i="1"/>
  <c r="J16" i="1"/>
  <c r="Q16" i="1"/>
  <c r="E16" i="1"/>
  <c r="P15" i="1"/>
  <c r="J15" i="1"/>
  <c r="Q15" i="1"/>
  <c r="E15" i="1"/>
  <c r="P14" i="1"/>
  <c r="J14" i="1"/>
  <c r="Q14" i="1"/>
  <c r="E14" i="1"/>
  <c r="P13" i="1"/>
  <c r="J13" i="1"/>
  <c r="Q13" i="1"/>
  <c r="E13" i="1"/>
  <c r="P12" i="1"/>
  <c r="J12" i="1"/>
  <c r="Q12" i="1"/>
  <c r="E12" i="1"/>
  <c r="P11" i="1"/>
  <c r="J11" i="1"/>
  <c r="Q11" i="1"/>
  <c r="E11" i="1"/>
  <c r="P10" i="1"/>
  <c r="J10" i="1"/>
  <c r="Q10" i="1"/>
  <c r="E10" i="1"/>
  <c r="P9" i="1"/>
  <c r="J9" i="1"/>
  <c r="Q9" i="1"/>
  <c r="E9" i="1"/>
  <c r="P8" i="1"/>
  <c r="J8" i="1"/>
  <c r="Q8" i="1"/>
  <c r="E8" i="1"/>
  <c r="P7" i="1"/>
  <c r="J7" i="1"/>
  <c r="Q7" i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Yelena Krol</author>
    <author>Michal Ophir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Yelena Krol:</t>
        </r>
        <r>
          <rPr>
            <sz val="9"/>
            <color indexed="81"/>
            <rFont val="Tahoma"/>
            <family val="2"/>
          </rPr>
          <t xml:space="preserve">
חלוקה רק החל מתשן
</t>
        </r>
      </text>
    </comment>
    <comment ref="M3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Michal Ophir:</t>
        </r>
        <r>
          <rPr>
            <sz val="9"/>
            <color indexed="81"/>
            <rFont val="Tahoma"/>
            <family val="2"/>
          </rPr>
          <t xml:space="preserve">
פחות 2000 באונו</t>
        </r>
      </text>
    </comment>
  </commentList>
</comments>
</file>

<file path=xl/sharedStrings.xml><?xml version="1.0" encoding="utf-8"?>
<sst xmlns="http://schemas.openxmlformats.org/spreadsheetml/2006/main" count="134" uniqueCount="119">
  <si>
    <t xml:space="preserve">לפי תואר וסוג מוסד </t>
  </si>
  <si>
    <t>תעודה- Diploma</t>
  </si>
  <si>
    <t>תואר שלישי- Doctorate</t>
  </si>
  <si>
    <t>תואר שני- Master's degree</t>
  </si>
  <si>
    <t>אוניברסיטאות</t>
  </si>
  <si>
    <t>מכללות אקדמיות</t>
  </si>
  <si>
    <t>סה"כ</t>
  </si>
  <si>
    <t>מכללות אקדמיות לחינוך</t>
  </si>
  <si>
    <t>האוניברסיטה הפתוחה</t>
  </si>
  <si>
    <t xml:space="preserve">האוניברסיטה הפתוחה </t>
  </si>
  <si>
    <t>מסלולים באחריות אוניברסיטאית</t>
  </si>
  <si>
    <t xml:space="preserve">סה"כ </t>
  </si>
  <si>
    <t>סך כולל</t>
  </si>
  <si>
    <t>Universities</t>
  </si>
  <si>
    <t>Academic Colleges</t>
  </si>
  <si>
    <t>Total</t>
  </si>
  <si>
    <t>Academic Colleges of Education</t>
  </si>
  <si>
    <t>The Open University of Israel</t>
  </si>
  <si>
    <t>Academic colleges</t>
  </si>
  <si>
    <t>Academic tracks under university auspices</t>
  </si>
  <si>
    <t>Grand Total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</si>
  <si>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</si>
  <si>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</si>
  <si>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</si>
  <si>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</si>
  <si>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</si>
  <si>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</si>
  <si>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</si>
  <si>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</si>
  <si>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</si>
  <si>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</si>
  <si>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</si>
  <si>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</si>
  <si>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</si>
  <si>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</si>
  <si>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 xml:space="preserve">1991/92 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</si>
  <si>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</si>
  <si>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</si>
  <si>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</si>
  <si>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</si>
  <si>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</si>
  <si>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</si>
  <si>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</si>
  <si>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</si>
  <si>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</si>
  <si>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</si>
  <si>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</si>
  <si>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</si>
  <si>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</si>
  <si>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</si>
  <si>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</si>
  <si>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</si>
  <si>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</si>
  <si>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</si>
  <si>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</si>
  <si>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</si>
  <si>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</si>
  <si>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</si>
  <si>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</si>
  <si>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</si>
  <si>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</si>
  <si>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</si>
  <si>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</si>
  <si>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</si>
  <si>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</si>
  <si>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</si>
  <si>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</si>
  <si>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</si>
  <si>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</si>
  <si>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</si>
  <si>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</si>
  <si>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2009/10</t>
  </si>
  <si>
    <t>תש"ע</t>
  </si>
  <si>
    <t>2010/11</t>
  </si>
  <si>
    <t>תשע"א</t>
  </si>
  <si>
    <t>2011/12</t>
  </si>
  <si>
    <t>תשע"ב</t>
  </si>
  <si>
    <t>2012/13</t>
  </si>
  <si>
    <t>תשע"ג</t>
  </si>
  <si>
    <t>2013/14</t>
  </si>
  <si>
    <t>תשע"ד</t>
  </si>
  <si>
    <t>2014/15</t>
  </si>
  <si>
    <t>תשע"ה</t>
  </si>
  <si>
    <t>2015/16</t>
  </si>
  <si>
    <t>תשע"ו</t>
  </si>
  <si>
    <t>2016/17</t>
  </si>
  <si>
    <t>תשע"ז</t>
  </si>
  <si>
    <t>2017/18</t>
  </si>
  <si>
    <t>תשע"ח</t>
  </si>
  <si>
    <t>2018/19</t>
  </si>
  <si>
    <t>תשע"ט</t>
  </si>
  <si>
    <t>2019/20</t>
  </si>
  <si>
    <t>תש"ף</t>
  </si>
  <si>
    <t>2020/21</t>
  </si>
  <si>
    <t>תשפ"א</t>
  </si>
  <si>
    <t>הערות:</t>
  </si>
  <si>
    <t>מתשע"ו נתוני אריאל כלולים בתוך נתוני האוניברסיטאות.</t>
  </si>
  <si>
    <t>לוח 1: סטודנטים במוסדות להשכלה גבוהה</t>
  </si>
  <si>
    <t>Table 1: Students in Institutions of Higher Education</t>
  </si>
  <si>
    <t>Data in The Open University of Israel doesn't include students in the process of writing their final projects:</t>
  </si>
  <si>
    <t>Since 2015/16 data on Ariel University is included with the data on universities.</t>
  </si>
  <si>
    <t>מספר הסטודנטים באוניברסיטה הפתוחה אינם כוללים כותבי עבודות:</t>
  </si>
  <si>
    <t>Data doesn't include Doctoral students in Ariel University:</t>
  </si>
  <si>
    <t>הנתונים אינם כוללים את הסטודנטים הלומדים לתואר שלישי באריאל:</t>
  </si>
  <si>
    <t>Notes:</t>
  </si>
  <si>
    <t>מקור: למ"ס</t>
  </si>
  <si>
    <t>Source: C.B.S</t>
  </si>
  <si>
    <t>תואר ראשון - Undergraduates</t>
  </si>
  <si>
    <t>by Degree and Type of Institution</t>
  </si>
  <si>
    <t>תשפ"ב</t>
  </si>
  <si>
    <t>2021/22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</si>
  <si>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</si>
  <si>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</si>
  <si>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2022/23</t>
  </si>
  <si>
    <t>תשפ"ג</t>
  </si>
  <si>
    <t>3,427 בתואר הראשון ו-207 בתואר שני בתשפ"ג.</t>
  </si>
  <si>
    <t>3,427 bachelor's degree students, and 207 master's degree students in 2022/23.</t>
  </si>
  <si>
    <t>88 בתשע"ה, 124 בתשע"ו, 180 בתשע"ז, 222 בתשע"ח, 268 בתשע"ט, 317 בתש"ף, 340 בתשפ"א, 388 בתשפ"ב, 447 בתשפ"ג</t>
  </si>
  <si>
    <t>88 in 2014/15, 124 in 2015/16, 180 in 2016/17, 222 in 2017/18, 268 in 2018/19, 317 in 2019/20, 340 in 2020/21, 388 in 2021/22, 447 in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</si>
</sst>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0.0%"/>
  </numFmts>
  <fonts count="11">
    <font>
      <sz val="12"/>
      <name val="Courier"/>
      <charset val="177"/>
    </font>
    <font>
      <sz val="11"/>
      <color theme="1"/>
      <name val="Arial"/>
      <family val="2"/>
      <charset val="177"/>
      <scheme val="minor"/>
    </font>
    <font>
      <sz val="12"/>
      <name val="Courier"/>
      <family val="3"/>
    </font>
    <font>
      <sz val="10"/>
      <color indexed="8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David"/>
      <family val="2"/>
    </font>
    <font>
      <b/>
      <sz val="10"/>
      <color indexed="8"/>
      <name val="David"/>
      <family val="2"/>
    </font>
    <font>
      <b/>
      <sz val="10"/>
      <name val="David"/>
      <family val="2"/>
    </font>
    <font>
      <sz val="8"/>
      <color indexed="8"/>
      <name val="David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 applyFont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/>
    <xf numFmtId="0" fontId="10" fillId="0" borderId="0"/>
  </cellStyleXfs>
  <cellXfs count="82">
    <xf numFmtId="0" fontId="0" fillId="0" borderId="0" xfId="0"/>
    <xf numFmtId="3" fontId="3" fillId="0" borderId="1" xfId="3" applyNumberFormat="1" applyFont="1" applyFill="1" applyBorder="1" applyAlignment="1" applyProtection="1">
      <alignment horizontal="right" readingOrder="2"/>
    </xf>
    <xf numFmtId="0" fontId="6" fillId="0" borderId="0" xfId="0" applyFont="1" applyFill="1" applyAlignment="1">
      <alignment horizontal="right" readingOrder="2"/>
    </xf>
    <xf numFmtId="0" fontId="7" fillId="0" borderId="0" xfId="3" applyFont="1" applyFill="1" applyAlignment="1" applyProtection="1"/>
    <xf numFmtId="0" fontId="7" fillId="0" borderId="0" xfId="3" applyFont="1" applyFill="1" applyAlignment="1" applyProtection="1">
      <alignment horizontal="center"/>
    </xf>
    <xf numFmtId="0" fontId="3" fillId="0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Fill="1" applyAlignment="1" applyProtection="1">
      <alignment horizontal="right"/>
    </xf>
    <xf numFmtId="0" fontId="6" fillId="0" borderId="0" xfId="0" applyFont="1"/>
    <xf numFmtId="0" fontId="3" fillId="0" borderId="0" xfId="3" applyFont="1" applyFill="1" applyAlignment="1" applyProtection="1"/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3" fillId="0" borderId="8" xfId="3" applyFont="1" applyFill="1" applyBorder="1" applyAlignment="1" applyProtection="1">
      <alignment horizontal="center" vertical="top" wrapText="1"/>
    </xf>
    <xf numFmtId="0" fontId="3" fillId="0" borderId="9" xfId="3" applyFont="1" applyFill="1" applyBorder="1" applyAlignment="1" applyProtection="1">
      <alignment horizontal="center" vertical="top" wrapText="1"/>
    </xf>
    <xf numFmtId="0" fontId="3" fillId="0" borderId="10" xfId="3" applyFont="1" applyFill="1" applyBorder="1" applyAlignment="1" applyProtection="1">
      <alignment horizontal="center" vertical="top" wrapText="1"/>
    </xf>
    <xf numFmtId="0" fontId="7" fillId="0" borderId="11" xfId="3" applyFont="1" applyFill="1" applyBorder="1" applyAlignment="1" applyProtection="1">
      <alignment horizontal="center" vertical="top" wrapText="1"/>
    </xf>
    <xf numFmtId="0" fontId="9" fillId="0" borderId="10" xfId="3" applyFont="1" applyFill="1" applyBorder="1" applyAlignment="1" applyProtection="1">
      <alignment horizontal="center" vertical="top" wrapText="1"/>
    </xf>
    <xf numFmtId="0" fontId="7" fillId="0" borderId="12" xfId="3" applyFont="1" applyFill="1" applyBorder="1" applyAlignment="1" applyProtection="1">
      <alignment horizontal="center" vertical="top" wrapText="1"/>
    </xf>
    <xf numFmtId="0" fontId="7" fillId="0" borderId="13" xfId="3" applyFont="1" applyFill="1" applyBorder="1" applyAlignment="1" applyProtection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3" applyFont="1" applyFill="1" applyBorder="1" applyAlignment="1" applyProtection="1"/>
    <xf numFmtId="164" fontId="7" fillId="0" borderId="3" xfId="1" applyNumberFormat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3" fontId="3" fillId="0" borderId="5" xfId="3" applyNumberFormat="1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7" fillId="0" borderId="2" xfId="3" applyNumberFormat="1" applyFont="1" applyFill="1" applyBorder="1" applyAlignment="1" applyProtection="1">
      <alignment horizontal="center"/>
    </xf>
    <xf numFmtId="3" fontId="3" fillId="0" borderId="4" xfId="3" applyNumberFormat="1" applyFont="1" applyFill="1" applyBorder="1" applyAlignment="1" applyProtection="1">
      <alignment horizontal="center"/>
    </xf>
    <xf numFmtId="3" fontId="7" fillId="0" borderId="6" xfId="3" applyNumberFormat="1" applyFont="1" applyFill="1" applyBorder="1" applyAlignment="1" applyProtection="1">
      <alignment horizontal="center"/>
    </xf>
    <xf numFmtId="3" fontId="7" fillId="0" borderId="1" xfId="3" applyNumberFormat="1" applyFont="1" applyFill="1" applyBorder="1" applyAlignment="1" applyProtection="1">
      <alignment horizontal="center"/>
    </xf>
    <xf numFmtId="37" fontId="3" fillId="0" borderId="1" xfId="3" applyNumberFormat="1" applyFont="1" applyFill="1" applyBorder="1" applyAlignment="1" applyProtection="1"/>
    <xf numFmtId="0" fontId="3" fillId="0" borderId="0" xfId="3" applyFont="1" applyFill="1" applyBorder="1" applyAlignment="1" applyProtection="1">
      <alignment horizontal="left"/>
    </xf>
    <xf numFmtId="0" fontId="3" fillId="0" borderId="1" xfId="3" applyFont="1" applyFill="1" applyBorder="1" applyAlignment="1" applyProtection="1"/>
    <xf numFmtId="37" fontId="3" fillId="0" borderId="0" xfId="3" applyNumberFormat="1" applyFont="1" applyFill="1" applyBorder="1" applyAlignment="1" applyProtection="1"/>
    <xf numFmtId="0" fontId="6" fillId="0" borderId="0" xfId="3" applyFont="1" applyBorder="1"/>
    <xf numFmtId="164" fontId="8" fillId="0" borderId="1" xfId="1" applyNumberFormat="1" applyFont="1" applyBorder="1" applyAlignment="1">
      <alignment horizontal="center"/>
    </xf>
    <xf numFmtId="0" fontId="6" fillId="0" borderId="1" xfId="3" applyFont="1" applyBorder="1"/>
    <xf numFmtId="3" fontId="6" fillId="0" borderId="5" xfId="3" applyNumberFormat="1" applyFont="1" applyBorder="1" applyAlignment="1">
      <alignment horizontal="center"/>
    </xf>
    <xf numFmtId="164" fontId="7" fillId="0" borderId="1" xfId="1" quotePrefix="1" applyNumberFormat="1" applyFont="1" applyFill="1" applyBorder="1" applyAlignment="1" applyProtection="1">
      <alignment horizontal="center"/>
    </xf>
    <xf numFmtId="164" fontId="8" fillId="0" borderId="1" xfId="1" quotePrefix="1" applyNumberFormat="1" applyFont="1" applyFill="1" applyBorder="1" applyAlignment="1">
      <alignment horizontal="center"/>
    </xf>
    <xf numFmtId="0" fontId="6" fillId="0" borderId="0" xfId="0" applyFont="1" applyBorder="1"/>
    <xf numFmtId="3" fontId="6" fillId="0" borderId="0" xfId="3" applyNumberFormat="1" applyFont="1" applyBorder="1" applyAlignment="1">
      <alignment horizontal="center"/>
    </xf>
    <xf numFmtId="164" fontId="3" fillId="0" borderId="1" xfId="1" quotePrefix="1" applyNumberFormat="1" applyFont="1" applyFill="1" applyBorder="1" applyAlignment="1" applyProtection="1">
      <alignment horizontal="center"/>
    </xf>
    <xf numFmtId="3" fontId="6" fillId="0" borderId="0" xfId="3" applyNumberFormat="1" applyFont="1" applyFill="1" applyBorder="1" applyAlignment="1">
      <alignment horizontal="center"/>
    </xf>
    <xf numFmtId="0" fontId="6" fillId="0" borderId="0" xfId="3" applyFont="1" applyFill="1"/>
    <xf numFmtId="9" fontId="3" fillId="0" borderId="0" xfId="2" applyFont="1" applyFill="1" applyBorder="1" applyAlignment="1" applyProtection="1">
      <alignment horizontal="center"/>
    </xf>
    <xf numFmtId="165" fontId="6" fillId="0" borderId="0" xfId="2" applyNumberFormat="1" applyFont="1"/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3" applyFont="1" applyBorder="1" applyAlignment="1">
      <alignment horizontal="right" readingOrder="2"/>
    </xf>
    <xf numFmtId="0" fontId="6" fillId="0" borderId="0" xfId="0" applyFont="1" applyFill="1" applyAlignment="1">
      <alignment horizontal="center"/>
    </xf>
    <xf numFmtId="3" fontId="6" fillId="0" borderId="0" xfId="3" applyNumberFormat="1" applyFont="1" applyFill="1" applyBorder="1" applyAlignment="1" applyProtection="1">
      <alignment horizontal="center"/>
    </xf>
    <xf numFmtId="0" fontId="6" fillId="0" borderId="0" xfId="3" applyFont="1" applyFill="1" applyAlignment="1">
      <alignment horizontal="right" readingOrder="2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0" fontId="6" fillId="0" borderId="0" xfId="3" applyFont="1" applyFill="1" applyAlignment="1" applyProtection="1">
      <alignment horizontal="right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4" xr:uid="{00000000-0005-0000-0000-000002000000}"/>
    <cellStyle name="Normal_Tables301-307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zoomScale="115" zoomScaleNormal="115" zoomScaleSheetLayoutView="120" workbookViewId="0">
      <pane ySplit="6" topLeftCell="A33" activePane="bottomLeft" state="frozen"/>
      <selection pane="bottomLeft" activeCell="S48" sqref="S48"/>
    </sheetView>
  </sheetViews>
  <sheetFormatPr defaultColWidth="8.88671875" defaultRowHeight="12.75"/>
  <cols>
    <col min="1" max="1" width="6.88671875" style="8" customWidth="1"/>
    <col min="2" max="3" width="9" style="68" customWidth="1"/>
    <col min="4" max="5" width="9.109375" style="68" customWidth="1"/>
    <col min="6" max="8" width="8.33203125" style="68" customWidth="1"/>
    <col min="9" max="9" width="8.88671875" style="68" customWidth="1"/>
    <col min="10" max="13" width="8.33203125" style="68" customWidth="1"/>
    <col min="14" max="14" width="10.109375" style="68" customWidth="1"/>
    <col min="15" max="15" width="8.5546875" style="68" customWidth="1"/>
    <col min="16" max="17" width="8.33203125" style="68" customWidth="1"/>
    <col min="18" max="18" width="6.5546875" style="8" customWidth="1"/>
    <col min="19" max="16384" width="8.88671875" style="8"/>
  </cols>
  <sheetData>
    <row r="1" spans="1:18">
      <c r="A1" s="3" t="s">
        <v>98</v>
      </c>
      <c r="B1" s="4"/>
      <c r="C1" s="4"/>
      <c r="D1" s="4"/>
      <c r="E1" s="4"/>
      <c r="F1" s="4"/>
      <c r="G1" s="5"/>
      <c r="H1" s="5"/>
      <c r="I1" s="5"/>
      <c r="J1" s="5"/>
      <c r="K1" s="6"/>
      <c r="L1" s="6"/>
      <c r="M1" s="6"/>
      <c r="N1" s="6"/>
      <c r="O1" s="6"/>
      <c r="P1" s="5"/>
      <c r="Q1" s="5"/>
      <c r="R1" s="7" t="s">
        <v>97</v>
      </c>
    </row>
    <row r="2" spans="1:18">
      <c r="A2" s="9" t="s">
        <v>108</v>
      </c>
      <c r="B2" s="10"/>
      <c r="C2" s="10"/>
      <c r="D2" s="10"/>
      <c r="E2" s="10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1" t="s">
        <v>0</v>
      </c>
    </row>
    <row r="3" spans="1:18" ht="13.5" customHeight="1">
      <c r="A3" s="9"/>
      <c r="B3" s="10"/>
      <c r="C3" s="10"/>
      <c r="D3" s="10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 s="15" customFormat="1" ht="28.5" customHeight="1">
      <c r="A4" s="12"/>
      <c r="B4" s="13" t="s">
        <v>1</v>
      </c>
      <c r="C4" s="73" t="s">
        <v>2</v>
      </c>
      <c r="D4" s="74"/>
      <c r="E4" s="75"/>
      <c r="F4" s="76" t="s">
        <v>3</v>
      </c>
      <c r="G4" s="77"/>
      <c r="H4" s="77"/>
      <c r="I4" s="77"/>
      <c r="J4" s="78"/>
      <c r="K4" s="79" t="s">
        <v>107</v>
      </c>
      <c r="L4" s="80"/>
      <c r="M4" s="80"/>
      <c r="N4" s="80"/>
      <c r="O4" s="80"/>
      <c r="P4" s="81"/>
      <c r="Q4" s="14"/>
      <c r="R4" s="14"/>
    </row>
    <row r="5" spans="1:18" s="15" customFormat="1" ht="51.6" customHeight="1">
      <c r="A5" s="12"/>
      <c r="B5" s="16" t="s">
        <v>4</v>
      </c>
      <c r="C5" s="17" t="s">
        <v>5</v>
      </c>
      <c r="D5" s="18" t="s">
        <v>4</v>
      </c>
      <c r="E5" s="19" t="s">
        <v>6</v>
      </c>
      <c r="F5" s="18" t="s">
        <v>7</v>
      </c>
      <c r="G5" s="18" t="s">
        <v>5</v>
      </c>
      <c r="H5" s="18" t="s">
        <v>8</v>
      </c>
      <c r="I5" s="20" t="s">
        <v>4</v>
      </c>
      <c r="J5" s="19" t="s">
        <v>6</v>
      </c>
      <c r="K5" s="21" t="s">
        <v>9</v>
      </c>
      <c r="L5" s="18" t="s">
        <v>7</v>
      </c>
      <c r="M5" s="20" t="s">
        <v>5</v>
      </c>
      <c r="N5" s="20" t="s">
        <v>10</v>
      </c>
      <c r="O5" s="20" t="s">
        <v>4</v>
      </c>
      <c r="P5" s="22" t="s">
        <v>11</v>
      </c>
      <c r="Q5" s="23" t="s">
        <v>12</v>
      </c>
      <c r="R5" s="24"/>
    </row>
    <row r="6" spans="1:18" s="34" customFormat="1" ht="38.25">
      <c r="A6" s="25"/>
      <c r="B6" s="26" t="s">
        <v>13</v>
      </c>
      <c r="C6" s="27" t="s">
        <v>14</v>
      </c>
      <c r="D6" s="28" t="s">
        <v>13</v>
      </c>
      <c r="E6" s="29" t="s">
        <v>15</v>
      </c>
      <c r="F6" s="28" t="s">
        <v>16</v>
      </c>
      <c r="G6" s="28" t="s">
        <v>14</v>
      </c>
      <c r="H6" s="28" t="s">
        <v>17</v>
      </c>
      <c r="I6" s="28" t="s">
        <v>13</v>
      </c>
      <c r="J6" s="29" t="s">
        <v>15</v>
      </c>
      <c r="K6" s="27" t="s">
        <v>17</v>
      </c>
      <c r="L6" s="28" t="s">
        <v>16</v>
      </c>
      <c r="M6" s="28" t="s">
        <v>18</v>
      </c>
      <c r="N6" s="30" t="s">
        <v>19</v>
      </c>
      <c r="O6" s="28" t="s">
        <v>13</v>
      </c>
      <c r="P6" s="31" t="s">
        <v>15</v>
      </c>
      <c r="Q6" s="32" t="s">
        <v>20</v>
      </c>
      <c r="R6" s="33"/>
    </row>
    <row r="7" spans="1:18" ht="15" customHeight="1">
      <c r="A7" s="35" t="s">
        <v>21</v>
      </c>
      <c r="B7" s="36">
        <v>820</v>
      </c>
      <c r="C7" s="37"/>
      <c r="D7" s="38">
        <v>3215</v>
      </c>
      <c r="E7" s="37">
        <f>+D7</f>
        <v>3215</v>
      </c>
      <c r="F7" s="39"/>
      <c r="G7" s="40"/>
      <c r="H7" s="40"/>
      <c r="I7" s="38">
        <v>12765</v>
      </c>
      <c r="J7" s="41">
        <f t="shared" ref="J7:J39" si="0">SUM(F7:I7)</f>
        <v>12765</v>
      </c>
      <c r="K7" s="42">
        <v>12034</v>
      </c>
      <c r="L7" s="38">
        <v>1033</v>
      </c>
      <c r="M7" s="38">
        <v>1848</v>
      </c>
      <c r="N7" s="38"/>
      <c r="O7" s="38">
        <v>44355</v>
      </c>
      <c r="P7" s="43">
        <f t="shared" ref="P7:P37" si="1">SUM(K7:O7)</f>
        <v>59270</v>
      </c>
      <c r="Q7" s="44">
        <f t="shared" ref="Q7:Q41" si="2">P7+J7+D7+B7</f>
        <v>76070</v>
      </c>
      <c r="R7" s="45" t="s">
        <v>22</v>
      </c>
    </row>
    <row r="8" spans="1:18" ht="15" customHeight="1">
      <c r="A8" s="35" t="s">
        <v>23</v>
      </c>
      <c r="B8" s="36">
        <v>875</v>
      </c>
      <c r="C8" s="37"/>
      <c r="D8" s="38">
        <v>3375</v>
      </c>
      <c r="E8" s="37">
        <f>+D8</f>
        <v>3375</v>
      </c>
      <c r="F8" s="39"/>
      <c r="G8" s="40"/>
      <c r="H8" s="40"/>
      <c r="I8" s="38">
        <v>13165</v>
      </c>
      <c r="J8" s="41">
        <f t="shared" si="0"/>
        <v>13165</v>
      </c>
      <c r="K8" s="42">
        <v>11914</v>
      </c>
      <c r="L8" s="38">
        <v>3967</v>
      </c>
      <c r="M8" s="38">
        <v>1909</v>
      </c>
      <c r="N8" s="38"/>
      <c r="O8" s="38">
        <v>44945</v>
      </c>
      <c r="P8" s="43">
        <f t="shared" si="1"/>
        <v>62735</v>
      </c>
      <c r="Q8" s="44">
        <f t="shared" si="2"/>
        <v>80150</v>
      </c>
      <c r="R8" s="45" t="s">
        <v>24</v>
      </c>
    </row>
    <row r="9" spans="1:18" ht="15" customHeight="1">
      <c r="A9" s="35" t="s">
        <v>25</v>
      </c>
      <c r="B9" s="37">
        <v>950</v>
      </c>
      <c r="C9" s="37"/>
      <c r="D9" s="40">
        <v>3410</v>
      </c>
      <c r="E9" s="37">
        <f t="shared" ref="E9:E41" si="3">+D9</f>
        <v>3410</v>
      </c>
      <c r="F9" s="39"/>
      <c r="G9" s="40"/>
      <c r="H9" s="40"/>
      <c r="I9" s="38">
        <v>13660</v>
      </c>
      <c r="J9" s="41">
        <f t="shared" si="0"/>
        <v>13660</v>
      </c>
      <c r="K9" s="42">
        <v>13504</v>
      </c>
      <c r="L9" s="38">
        <v>4058</v>
      </c>
      <c r="M9" s="38">
        <v>1879</v>
      </c>
      <c r="N9" s="38"/>
      <c r="O9" s="38">
        <v>45480</v>
      </c>
      <c r="P9" s="43">
        <f t="shared" si="1"/>
        <v>64921</v>
      </c>
      <c r="Q9" s="44">
        <f t="shared" si="2"/>
        <v>82941</v>
      </c>
      <c r="R9" s="45" t="s">
        <v>26</v>
      </c>
    </row>
    <row r="10" spans="1:18" ht="15" customHeight="1">
      <c r="A10" s="35" t="s">
        <v>27</v>
      </c>
      <c r="B10" s="37">
        <v>770</v>
      </c>
      <c r="C10" s="37"/>
      <c r="D10" s="40">
        <v>3625</v>
      </c>
      <c r="E10" s="37">
        <f t="shared" si="3"/>
        <v>3625</v>
      </c>
      <c r="F10" s="39"/>
      <c r="G10" s="40"/>
      <c r="H10" s="40"/>
      <c r="I10" s="38">
        <v>14065</v>
      </c>
      <c r="J10" s="41">
        <f t="shared" si="0"/>
        <v>14065</v>
      </c>
      <c r="K10" s="42">
        <v>10853</v>
      </c>
      <c r="L10" s="38">
        <v>5143</v>
      </c>
      <c r="M10" s="38">
        <v>2648</v>
      </c>
      <c r="N10" s="38"/>
      <c r="O10" s="38">
        <v>45730</v>
      </c>
      <c r="P10" s="43">
        <f t="shared" si="1"/>
        <v>64374</v>
      </c>
      <c r="Q10" s="44">
        <f t="shared" si="2"/>
        <v>82834</v>
      </c>
      <c r="R10" s="45" t="s">
        <v>28</v>
      </c>
    </row>
    <row r="11" spans="1:18" ht="15" customHeight="1">
      <c r="A11" s="35" t="s">
        <v>29</v>
      </c>
      <c r="B11" s="37">
        <v>870</v>
      </c>
      <c r="C11" s="37"/>
      <c r="D11" s="40">
        <v>3820</v>
      </c>
      <c r="E11" s="37">
        <f t="shared" si="3"/>
        <v>3820</v>
      </c>
      <c r="F11" s="39"/>
      <c r="G11" s="40"/>
      <c r="H11" s="40"/>
      <c r="I11" s="38">
        <v>14510</v>
      </c>
      <c r="J11" s="41">
        <f t="shared" si="0"/>
        <v>14510</v>
      </c>
      <c r="K11" s="42">
        <v>11872</v>
      </c>
      <c r="L11" s="38">
        <v>4767</v>
      </c>
      <c r="M11" s="38">
        <v>3329</v>
      </c>
      <c r="N11" s="38"/>
      <c r="O11" s="38">
        <v>45880</v>
      </c>
      <c r="P11" s="43">
        <f t="shared" si="1"/>
        <v>65848</v>
      </c>
      <c r="Q11" s="44">
        <f t="shared" si="2"/>
        <v>85048</v>
      </c>
      <c r="R11" s="45" t="s">
        <v>30</v>
      </c>
    </row>
    <row r="12" spans="1:18" ht="15" customHeight="1">
      <c r="A12" s="35" t="s">
        <v>31</v>
      </c>
      <c r="B12" s="37">
        <v>800</v>
      </c>
      <c r="C12" s="37"/>
      <c r="D12" s="40">
        <v>3910</v>
      </c>
      <c r="E12" s="37">
        <f t="shared" si="3"/>
        <v>3910</v>
      </c>
      <c r="F12" s="39"/>
      <c r="G12" s="40"/>
      <c r="H12" s="40"/>
      <c r="I12" s="38">
        <v>16100</v>
      </c>
      <c r="J12" s="41">
        <f t="shared" si="0"/>
        <v>16100</v>
      </c>
      <c r="K12" s="42">
        <v>13007</v>
      </c>
      <c r="L12" s="38">
        <v>4746</v>
      </c>
      <c r="M12" s="38">
        <v>3540</v>
      </c>
      <c r="N12" s="38"/>
      <c r="O12" s="38">
        <v>46960</v>
      </c>
      <c r="P12" s="43">
        <f t="shared" si="1"/>
        <v>68253</v>
      </c>
      <c r="Q12" s="44">
        <f t="shared" si="2"/>
        <v>89063</v>
      </c>
      <c r="R12" s="45" t="s">
        <v>32</v>
      </c>
    </row>
    <row r="13" spans="1:18" ht="15" customHeight="1">
      <c r="A13" s="35" t="s">
        <v>33</v>
      </c>
      <c r="B13" s="37">
        <v>940</v>
      </c>
      <c r="C13" s="37"/>
      <c r="D13" s="40">
        <v>4360</v>
      </c>
      <c r="E13" s="37">
        <f t="shared" si="3"/>
        <v>4360</v>
      </c>
      <c r="F13" s="39"/>
      <c r="G13" s="40"/>
      <c r="H13" s="40"/>
      <c r="I13" s="38">
        <v>17140</v>
      </c>
      <c r="J13" s="41">
        <f t="shared" si="0"/>
        <v>17140</v>
      </c>
      <c r="K13" s="42">
        <v>15761</v>
      </c>
      <c r="L13" s="38">
        <v>5289</v>
      </c>
      <c r="M13" s="38">
        <v>4269</v>
      </c>
      <c r="N13" s="38"/>
      <c r="O13" s="38">
        <v>48750</v>
      </c>
      <c r="P13" s="43">
        <f t="shared" si="1"/>
        <v>74069</v>
      </c>
      <c r="Q13" s="44">
        <f t="shared" si="2"/>
        <v>96509</v>
      </c>
      <c r="R13" s="45" t="s">
        <v>34</v>
      </c>
    </row>
    <row r="14" spans="1:18" ht="15" customHeight="1">
      <c r="A14" s="46" t="s">
        <v>35</v>
      </c>
      <c r="B14" s="37">
        <v>1150</v>
      </c>
      <c r="C14" s="37"/>
      <c r="D14" s="40">
        <v>4680</v>
      </c>
      <c r="E14" s="37">
        <f t="shared" si="3"/>
        <v>4680</v>
      </c>
      <c r="F14" s="39"/>
      <c r="G14" s="40"/>
      <c r="H14" s="40"/>
      <c r="I14" s="38">
        <v>18860</v>
      </c>
      <c r="J14" s="41">
        <f t="shared" si="0"/>
        <v>18860</v>
      </c>
      <c r="K14" s="42">
        <v>17929</v>
      </c>
      <c r="L14" s="38">
        <v>7182</v>
      </c>
      <c r="M14" s="38">
        <v>5129</v>
      </c>
      <c r="N14" s="38"/>
      <c r="O14" s="38">
        <v>53950</v>
      </c>
      <c r="P14" s="43">
        <f t="shared" si="1"/>
        <v>84190</v>
      </c>
      <c r="Q14" s="44">
        <f t="shared" si="2"/>
        <v>108880</v>
      </c>
      <c r="R14" s="47" t="s">
        <v>36</v>
      </c>
    </row>
    <row r="15" spans="1:18" ht="15" customHeight="1">
      <c r="A15" s="48" t="s">
        <v>37</v>
      </c>
      <c r="B15" s="37">
        <v>1100</v>
      </c>
      <c r="C15" s="37"/>
      <c r="D15" s="40">
        <v>4930</v>
      </c>
      <c r="E15" s="37">
        <f t="shared" si="3"/>
        <v>4930</v>
      </c>
      <c r="F15" s="39"/>
      <c r="G15" s="40"/>
      <c r="H15" s="40"/>
      <c r="I15" s="38">
        <v>20330</v>
      </c>
      <c r="J15" s="41">
        <f t="shared" si="0"/>
        <v>20330</v>
      </c>
      <c r="K15" s="42">
        <v>19039</v>
      </c>
      <c r="L15" s="38">
        <v>7438</v>
      </c>
      <c r="M15" s="38">
        <v>6550</v>
      </c>
      <c r="N15" s="38">
        <v>2245</v>
      </c>
      <c r="O15" s="38">
        <v>57197</v>
      </c>
      <c r="P15" s="43">
        <f t="shared" si="1"/>
        <v>92469</v>
      </c>
      <c r="Q15" s="44">
        <f t="shared" si="2"/>
        <v>118829</v>
      </c>
      <c r="R15" s="45" t="s">
        <v>38</v>
      </c>
    </row>
    <row r="16" spans="1:18" ht="15" customHeight="1">
      <c r="A16" s="48" t="s">
        <v>39</v>
      </c>
      <c r="B16" s="37">
        <v>1160</v>
      </c>
      <c r="C16" s="37"/>
      <c r="D16" s="40">
        <v>5160</v>
      </c>
      <c r="E16" s="37">
        <f t="shared" si="3"/>
        <v>5160</v>
      </c>
      <c r="F16" s="39"/>
      <c r="G16" s="40"/>
      <c r="H16" s="40"/>
      <c r="I16" s="38">
        <v>21980</v>
      </c>
      <c r="J16" s="41">
        <f t="shared" si="0"/>
        <v>21980</v>
      </c>
      <c r="K16" s="42">
        <v>19747</v>
      </c>
      <c r="L16" s="38">
        <v>8201</v>
      </c>
      <c r="M16" s="38">
        <v>8647</v>
      </c>
      <c r="N16" s="38">
        <v>3229</v>
      </c>
      <c r="O16" s="38">
        <v>59951</v>
      </c>
      <c r="P16" s="43">
        <f t="shared" si="1"/>
        <v>99775</v>
      </c>
      <c r="Q16" s="44">
        <f t="shared" si="2"/>
        <v>128075</v>
      </c>
      <c r="R16" s="45" t="s">
        <v>40</v>
      </c>
    </row>
    <row r="17" spans="1:18" ht="15" customHeight="1">
      <c r="A17" s="48" t="s">
        <v>41</v>
      </c>
      <c r="B17" s="37">
        <v>1520</v>
      </c>
      <c r="C17" s="37"/>
      <c r="D17" s="40">
        <v>5430</v>
      </c>
      <c r="E17" s="37">
        <f t="shared" si="3"/>
        <v>5430</v>
      </c>
      <c r="F17" s="39"/>
      <c r="G17" s="40"/>
      <c r="H17" s="40"/>
      <c r="I17" s="38">
        <v>23550</v>
      </c>
      <c r="J17" s="41">
        <f t="shared" si="0"/>
        <v>23550</v>
      </c>
      <c r="K17" s="42">
        <v>23636</v>
      </c>
      <c r="L17" s="38">
        <v>10127</v>
      </c>
      <c r="M17" s="38">
        <v>9440</v>
      </c>
      <c r="N17" s="38">
        <v>3890</v>
      </c>
      <c r="O17" s="38">
        <v>62860</v>
      </c>
      <c r="P17" s="43">
        <f t="shared" si="1"/>
        <v>109953</v>
      </c>
      <c r="Q17" s="44">
        <f t="shared" si="2"/>
        <v>140453</v>
      </c>
      <c r="R17" s="45" t="s">
        <v>42</v>
      </c>
    </row>
    <row r="18" spans="1:18" ht="15" customHeight="1">
      <c r="A18" s="35" t="s">
        <v>43</v>
      </c>
      <c r="B18" s="37">
        <v>1560</v>
      </c>
      <c r="C18" s="37"/>
      <c r="D18" s="40">
        <v>5470</v>
      </c>
      <c r="E18" s="37">
        <f t="shared" si="3"/>
        <v>5470</v>
      </c>
      <c r="F18" s="39"/>
      <c r="G18" s="40"/>
      <c r="H18" s="40"/>
      <c r="I18" s="38">
        <v>25720</v>
      </c>
      <c r="J18" s="41">
        <f t="shared" si="0"/>
        <v>25720</v>
      </c>
      <c r="K18" s="42">
        <v>27342</v>
      </c>
      <c r="L18" s="38">
        <v>10538</v>
      </c>
      <c r="M18" s="38">
        <v>13041</v>
      </c>
      <c r="N18" s="38">
        <v>5387</v>
      </c>
      <c r="O18" s="38">
        <v>63563</v>
      </c>
      <c r="P18" s="43">
        <f t="shared" si="1"/>
        <v>119871</v>
      </c>
      <c r="Q18" s="44">
        <f t="shared" si="2"/>
        <v>152621</v>
      </c>
      <c r="R18" s="47" t="s">
        <v>44</v>
      </c>
    </row>
    <row r="19" spans="1:18" ht="15" customHeight="1">
      <c r="A19" s="49" t="s">
        <v>45</v>
      </c>
      <c r="B19" s="50">
        <v>1310</v>
      </c>
      <c r="C19" s="50"/>
      <c r="D19" s="38">
        <v>5810</v>
      </c>
      <c r="E19" s="37">
        <f t="shared" si="3"/>
        <v>5810</v>
      </c>
      <c r="F19" s="39"/>
      <c r="G19" s="38"/>
      <c r="H19" s="38">
        <v>120</v>
      </c>
      <c r="I19" s="38">
        <v>27480</v>
      </c>
      <c r="J19" s="41">
        <f t="shared" si="0"/>
        <v>27600</v>
      </c>
      <c r="K19" s="42">
        <v>28478</v>
      </c>
      <c r="L19" s="38">
        <v>12966</v>
      </c>
      <c r="M19" s="38">
        <v>18020</v>
      </c>
      <c r="N19" s="38">
        <v>6110</v>
      </c>
      <c r="O19" s="38">
        <v>64190</v>
      </c>
      <c r="P19" s="43">
        <f t="shared" si="1"/>
        <v>129764</v>
      </c>
      <c r="Q19" s="44">
        <f t="shared" si="2"/>
        <v>164484</v>
      </c>
      <c r="R19" s="51" t="s">
        <v>46</v>
      </c>
    </row>
    <row r="20" spans="1:18" ht="15" customHeight="1">
      <c r="A20" s="49" t="s">
        <v>47</v>
      </c>
      <c r="B20" s="50">
        <v>1450</v>
      </c>
      <c r="C20" s="50"/>
      <c r="D20" s="38">
        <v>6070</v>
      </c>
      <c r="E20" s="37">
        <f t="shared" si="3"/>
        <v>6070</v>
      </c>
      <c r="F20" s="39"/>
      <c r="G20" s="38"/>
      <c r="H20" s="38">
        <v>161</v>
      </c>
      <c r="I20" s="38">
        <v>29070</v>
      </c>
      <c r="J20" s="41">
        <f t="shared" si="0"/>
        <v>29231</v>
      </c>
      <c r="K20" s="42">
        <v>30473</v>
      </c>
      <c r="L20" s="38">
        <v>18073</v>
      </c>
      <c r="M20" s="38">
        <v>23350</v>
      </c>
      <c r="N20" s="38">
        <v>6970</v>
      </c>
      <c r="O20" s="38">
        <v>65570</v>
      </c>
      <c r="P20" s="43">
        <f t="shared" si="1"/>
        <v>144436</v>
      </c>
      <c r="Q20" s="44">
        <f t="shared" si="2"/>
        <v>181187</v>
      </c>
      <c r="R20" s="51" t="s">
        <v>48</v>
      </c>
    </row>
    <row r="21" spans="1:18" ht="15" customHeight="1">
      <c r="A21" s="49" t="s">
        <v>49</v>
      </c>
      <c r="B21" s="50">
        <v>1600</v>
      </c>
      <c r="C21" s="50"/>
      <c r="D21" s="38">
        <v>6320</v>
      </c>
      <c r="E21" s="37">
        <f t="shared" si="3"/>
        <v>6320</v>
      </c>
      <c r="F21" s="42"/>
      <c r="G21" s="38">
        <v>413</v>
      </c>
      <c r="H21" s="38">
        <v>152</v>
      </c>
      <c r="I21" s="38">
        <v>29580</v>
      </c>
      <c r="J21" s="41">
        <f t="shared" si="0"/>
        <v>30145</v>
      </c>
      <c r="K21" s="42">
        <v>32336</v>
      </c>
      <c r="L21" s="52">
        <v>18151</v>
      </c>
      <c r="M21" s="38">
        <v>28366</v>
      </c>
      <c r="N21" s="38">
        <v>7294</v>
      </c>
      <c r="O21" s="38">
        <v>66536</v>
      </c>
      <c r="P21" s="43">
        <f t="shared" si="1"/>
        <v>152683</v>
      </c>
      <c r="Q21" s="44">
        <f t="shared" si="2"/>
        <v>190748</v>
      </c>
      <c r="R21" s="51" t="s">
        <v>50</v>
      </c>
    </row>
    <row r="22" spans="1:18" ht="15" customHeight="1">
      <c r="A22" s="49" t="s">
        <v>51</v>
      </c>
      <c r="B22" s="53">
        <v>1690</v>
      </c>
      <c r="C22" s="53"/>
      <c r="D22" s="38">
        <v>6650</v>
      </c>
      <c r="E22" s="37">
        <f t="shared" si="3"/>
        <v>6650</v>
      </c>
      <c r="F22" s="42"/>
      <c r="G22" s="38">
        <v>459</v>
      </c>
      <c r="H22" s="38">
        <v>426</v>
      </c>
      <c r="I22" s="38">
        <v>30460</v>
      </c>
      <c r="J22" s="41">
        <f t="shared" si="0"/>
        <v>31345</v>
      </c>
      <c r="K22" s="42">
        <v>32661</v>
      </c>
      <c r="L22" s="52">
        <v>19317</v>
      </c>
      <c r="M22" s="38">
        <v>33369</v>
      </c>
      <c r="N22" s="38">
        <v>7279</v>
      </c>
      <c r="O22" s="38">
        <v>66931</v>
      </c>
      <c r="P22" s="43">
        <f t="shared" si="1"/>
        <v>159557</v>
      </c>
      <c r="Q22" s="44">
        <f t="shared" si="2"/>
        <v>199242</v>
      </c>
      <c r="R22" s="51" t="s">
        <v>52</v>
      </c>
    </row>
    <row r="23" spans="1:18" ht="15" customHeight="1">
      <c r="A23" s="49" t="s">
        <v>53</v>
      </c>
      <c r="B23" s="54">
        <v>1550</v>
      </c>
      <c r="C23" s="54"/>
      <c r="D23" s="38">
        <v>7025</v>
      </c>
      <c r="E23" s="37">
        <f t="shared" si="3"/>
        <v>7025</v>
      </c>
      <c r="F23" s="42"/>
      <c r="G23" s="38">
        <v>585</v>
      </c>
      <c r="H23" s="38">
        <v>453</v>
      </c>
      <c r="I23" s="38">
        <v>31085</v>
      </c>
      <c r="J23" s="41">
        <f t="shared" si="0"/>
        <v>32123</v>
      </c>
      <c r="K23" s="42">
        <v>34762</v>
      </c>
      <c r="L23" s="52">
        <v>19646</v>
      </c>
      <c r="M23" s="38">
        <v>37325</v>
      </c>
      <c r="N23" s="38">
        <v>7374</v>
      </c>
      <c r="O23" s="38">
        <v>66716</v>
      </c>
      <c r="P23" s="43">
        <f t="shared" si="1"/>
        <v>165823</v>
      </c>
      <c r="Q23" s="44">
        <f t="shared" si="2"/>
        <v>206521</v>
      </c>
      <c r="R23" s="51" t="s">
        <v>54</v>
      </c>
    </row>
    <row r="24" spans="1:18" s="55" customFormat="1" ht="15" customHeight="1">
      <c r="A24" s="49" t="s">
        <v>55</v>
      </c>
      <c r="B24" s="53">
        <v>1490</v>
      </c>
      <c r="C24" s="53"/>
      <c r="D24" s="38">
        <v>7425</v>
      </c>
      <c r="E24" s="37">
        <f t="shared" si="3"/>
        <v>7425</v>
      </c>
      <c r="F24" s="42"/>
      <c r="G24" s="38">
        <v>846</v>
      </c>
      <c r="H24" s="38">
        <v>600</v>
      </c>
      <c r="I24" s="38">
        <v>33165</v>
      </c>
      <c r="J24" s="41">
        <f t="shared" si="0"/>
        <v>34611</v>
      </c>
      <c r="K24" s="42">
        <v>36110</v>
      </c>
      <c r="L24" s="52">
        <v>19998</v>
      </c>
      <c r="M24" s="38">
        <v>42371</v>
      </c>
      <c r="N24" s="38">
        <v>7887</v>
      </c>
      <c r="O24" s="38">
        <v>67543</v>
      </c>
      <c r="P24" s="43">
        <f t="shared" si="1"/>
        <v>173909</v>
      </c>
      <c r="Q24" s="44">
        <f t="shared" si="2"/>
        <v>217435</v>
      </c>
      <c r="R24" s="51" t="s">
        <v>56</v>
      </c>
    </row>
    <row r="25" spans="1:18" ht="15" customHeight="1">
      <c r="A25" s="49" t="s">
        <v>57</v>
      </c>
      <c r="B25" s="53">
        <v>1500</v>
      </c>
      <c r="C25" s="53"/>
      <c r="D25" s="38">
        <v>7980</v>
      </c>
      <c r="E25" s="37">
        <f t="shared" si="3"/>
        <v>7980</v>
      </c>
      <c r="F25" s="42"/>
      <c r="G25" s="38">
        <v>1280</v>
      </c>
      <c r="H25" s="38">
        <v>1208</v>
      </c>
      <c r="I25" s="38">
        <v>34695</v>
      </c>
      <c r="J25" s="41">
        <f t="shared" si="0"/>
        <v>37183</v>
      </c>
      <c r="K25" s="42">
        <v>37413</v>
      </c>
      <c r="L25" s="52">
        <v>20701</v>
      </c>
      <c r="M25" s="38">
        <v>47046</v>
      </c>
      <c r="N25" s="38">
        <v>8199</v>
      </c>
      <c r="O25" s="38">
        <v>68496</v>
      </c>
      <c r="P25" s="43">
        <f t="shared" si="1"/>
        <v>181855</v>
      </c>
      <c r="Q25" s="44">
        <f t="shared" si="2"/>
        <v>228518</v>
      </c>
      <c r="R25" s="51" t="s">
        <v>58</v>
      </c>
    </row>
    <row r="26" spans="1:18" ht="15" customHeight="1">
      <c r="A26" s="49" t="s">
        <v>59</v>
      </c>
      <c r="B26" s="53">
        <v>1530</v>
      </c>
      <c r="C26" s="53"/>
      <c r="D26" s="38">
        <v>8720</v>
      </c>
      <c r="E26" s="37">
        <f t="shared" si="3"/>
        <v>8720</v>
      </c>
      <c r="F26" s="42">
        <v>163</v>
      </c>
      <c r="G26" s="38">
        <v>2662</v>
      </c>
      <c r="H26" s="38">
        <v>1854</v>
      </c>
      <c r="I26" s="38">
        <v>35840</v>
      </c>
      <c r="J26" s="41">
        <f t="shared" si="0"/>
        <v>40519</v>
      </c>
      <c r="K26" s="42">
        <v>36499</v>
      </c>
      <c r="L26" s="56">
        <v>21714</v>
      </c>
      <c r="M26" s="38">
        <v>51057</v>
      </c>
      <c r="N26" s="38">
        <v>8511</v>
      </c>
      <c r="O26" s="38">
        <v>70204</v>
      </c>
      <c r="P26" s="43">
        <f t="shared" si="1"/>
        <v>187985</v>
      </c>
      <c r="Q26" s="44">
        <f t="shared" si="2"/>
        <v>238754</v>
      </c>
      <c r="R26" s="51" t="s">
        <v>60</v>
      </c>
    </row>
    <row r="27" spans="1:18" ht="15" customHeight="1">
      <c r="A27" s="49" t="s">
        <v>61</v>
      </c>
      <c r="B27" s="53">
        <v>1350</v>
      </c>
      <c r="C27" s="53"/>
      <c r="D27" s="38">
        <v>9340</v>
      </c>
      <c r="E27" s="37">
        <f t="shared" si="3"/>
        <v>9340</v>
      </c>
      <c r="F27" s="42">
        <v>479</v>
      </c>
      <c r="G27" s="38">
        <v>3211</v>
      </c>
      <c r="H27" s="38">
        <v>2303</v>
      </c>
      <c r="I27" s="38">
        <v>35290</v>
      </c>
      <c r="J27" s="41">
        <f t="shared" si="0"/>
        <v>41283</v>
      </c>
      <c r="K27" s="42">
        <v>36953</v>
      </c>
      <c r="L27" s="56">
        <v>22458</v>
      </c>
      <c r="M27" s="38">
        <v>54987</v>
      </c>
      <c r="N27" s="38">
        <v>8540</v>
      </c>
      <c r="O27" s="38">
        <v>69910</v>
      </c>
      <c r="P27" s="43">
        <f t="shared" si="1"/>
        <v>192848</v>
      </c>
      <c r="Q27" s="44">
        <f t="shared" si="2"/>
        <v>244821</v>
      </c>
      <c r="R27" s="51" t="s">
        <v>62</v>
      </c>
    </row>
    <row r="28" spans="1:18" ht="15" customHeight="1">
      <c r="A28" s="49" t="s">
        <v>63</v>
      </c>
      <c r="B28" s="53">
        <v>1340</v>
      </c>
      <c r="C28" s="53"/>
      <c r="D28" s="38">
        <v>9835</v>
      </c>
      <c r="E28" s="37">
        <f t="shared" si="3"/>
        <v>9835</v>
      </c>
      <c r="F28" s="42">
        <v>585</v>
      </c>
      <c r="G28" s="38">
        <v>3710</v>
      </c>
      <c r="H28" s="38">
        <v>2479</v>
      </c>
      <c r="I28" s="38">
        <v>35020</v>
      </c>
      <c r="J28" s="41">
        <f t="shared" si="0"/>
        <v>41794</v>
      </c>
      <c r="K28" s="42">
        <v>38628</v>
      </c>
      <c r="L28" s="56">
        <v>21069</v>
      </c>
      <c r="M28" s="38">
        <v>60825</v>
      </c>
      <c r="N28" s="38">
        <v>8143</v>
      </c>
      <c r="O28" s="38">
        <v>68672</v>
      </c>
      <c r="P28" s="43">
        <f t="shared" si="1"/>
        <v>197337</v>
      </c>
      <c r="Q28" s="44">
        <f t="shared" si="2"/>
        <v>250306</v>
      </c>
      <c r="R28" s="51" t="s">
        <v>64</v>
      </c>
    </row>
    <row r="29" spans="1:18" ht="15" customHeight="1">
      <c r="A29" s="49" t="s">
        <v>65</v>
      </c>
      <c r="B29" s="53">
        <v>1260</v>
      </c>
      <c r="C29" s="53"/>
      <c r="D29" s="38">
        <v>9995</v>
      </c>
      <c r="E29" s="37">
        <f t="shared" si="3"/>
        <v>9995</v>
      </c>
      <c r="F29" s="42">
        <v>994</v>
      </c>
      <c r="G29" s="38">
        <v>4120</v>
      </c>
      <c r="H29" s="38">
        <v>2597</v>
      </c>
      <c r="I29" s="38">
        <v>33940</v>
      </c>
      <c r="J29" s="41">
        <f t="shared" si="0"/>
        <v>41651</v>
      </c>
      <c r="K29" s="42">
        <v>40006</v>
      </c>
      <c r="L29" s="56">
        <v>21215</v>
      </c>
      <c r="M29" s="38">
        <v>65926</v>
      </c>
      <c r="N29" s="38">
        <v>8460</v>
      </c>
      <c r="O29" s="38">
        <v>67925</v>
      </c>
      <c r="P29" s="43">
        <f t="shared" si="1"/>
        <v>203532</v>
      </c>
      <c r="Q29" s="44">
        <f t="shared" si="2"/>
        <v>256438</v>
      </c>
      <c r="R29" s="51" t="s">
        <v>66</v>
      </c>
    </row>
    <row r="30" spans="1:18" ht="15" customHeight="1">
      <c r="A30" s="49" t="s">
        <v>67</v>
      </c>
      <c r="B30" s="53">
        <v>1210</v>
      </c>
      <c r="C30" s="53"/>
      <c r="D30" s="38">
        <v>10300</v>
      </c>
      <c r="E30" s="37">
        <f t="shared" si="3"/>
        <v>10300</v>
      </c>
      <c r="F30" s="42">
        <v>1402</v>
      </c>
      <c r="G30" s="38">
        <v>5540</v>
      </c>
      <c r="H30" s="38">
        <v>2516</v>
      </c>
      <c r="I30" s="38">
        <v>34005</v>
      </c>
      <c r="J30" s="41">
        <f t="shared" si="0"/>
        <v>43463</v>
      </c>
      <c r="K30" s="42">
        <v>41800</v>
      </c>
      <c r="L30" s="56">
        <v>20950</v>
      </c>
      <c r="M30" s="38">
        <v>71178</v>
      </c>
      <c r="N30" s="38">
        <v>8588</v>
      </c>
      <c r="O30" s="38">
        <v>67294</v>
      </c>
      <c r="P30" s="43">
        <f t="shared" si="1"/>
        <v>209810</v>
      </c>
      <c r="Q30" s="44">
        <f t="shared" si="2"/>
        <v>264783</v>
      </c>
      <c r="R30" s="51" t="s">
        <v>68</v>
      </c>
    </row>
    <row r="31" spans="1:18" ht="15" customHeight="1">
      <c r="A31" s="49" t="s">
        <v>69</v>
      </c>
      <c r="B31" s="53">
        <v>984</v>
      </c>
      <c r="C31" s="53"/>
      <c r="D31" s="38">
        <v>10272</v>
      </c>
      <c r="E31" s="37">
        <f t="shared" si="3"/>
        <v>10272</v>
      </c>
      <c r="F31" s="42">
        <v>1587</v>
      </c>
      <c r="G31" s="38">
        <v>7261</v>
      </c>
      <c r="H31" s="38">
        <v>2640</v>
      </c>
      <c r="I31" s="38">
        <v>34336</v>
      </c>
      <c r="J31" s="41">
        <f t="shared" si="0"/>
        <v>45824</v>
      </c>
      <c r="K31" s="42">
        <v>43280</v>
      </c>
      <c r="L31" s="56">
        <v>18898</v>
      </c>
      <c r="M31" s="38">
        <v>77526</v>
      </c>
      <c r="N31" s="38">
        <v>8694</v>
      </c>
      <c r="O31" s="38">
        <v>66743</v>
      </c>
      <c r="P31" s="43">
        <f t="shared" si="1"/>
        <v>215141</v>
      </c>
      <c r="Q31" s="44">
        <f t="shared" si="2"/>
        <v>272221</v>
      </c>
      <c r="R31" s="51" t="s">
        <v>70</v>
      </c>
    </row>
    <row r="32" spans="1:18" ht="15" customHeight="1">
      <c r="A32" s="49" t="s">
        <v>71</v>
      </c>
      <c r="B32" s="53">
        <v>1204</v>
      </c>
      <c r="C32" s="53"/>
      <c r="D32" s="38">
        <v>10567</v>
      </c>
      <c r="E32" s="37">
        <f t="shared" si="3"/>
        <v>10567</v>
      </c>
      <c r="F32" s="42">
        <v>2116</v>
      </c>
      <c r="G32" s="38">
        <v>8198</v>
      </c>
      <c r="H32" s="38">
        <v>3030</v>
      </c>
      <c r="I32" s="38">
        <v>36923</v>
      </c>
      <c r="J32" s="41">
        <f t="shared" si="0"/>
        <v>50267</v>
      </c>
      <c r="K32" s="42">
        <v>43070</v>
      </c>
      <c r="L32" s="56">
        <v>20100</v>
      </c>
      <c r="M32" s="38">
        <v>83371</v>
      </c>
      <c r="N32" s="38">
        <v>8526</v>
      </c>
      <c r="O32" s="38">
        <v>66742</v>
      </c>
      <c r="P32" s="43">
        <f>SUM(K32:O32)</f>
        <v>221809</v>
      </c>
      <c r="Q32" s="44">
        <f t="shared" si="2"/>
        <v>283847</v>
      </c>
      <c r="R32" s="51" t="s">
        <v>72</v>
      </c>
    </row>
    <row r="33" spans="1:18" ht="15" customHeight="1">
      <c r="A33" s="49" t="s">
        <v>73</v>
      </c>
      <c r="B33" s="53">
        <v>1207</v>
      </c>
      <c r="C33" s="53"/>
      <c r="D33" s="38">
        <v>10590</v>
      </c>
      <c r="E33" s="37">
        <f t="shared" si="3"/>
        <v>10590</v>
      </c>
      <c r="F33" s="42">
        <v>3101</v>
      </c>
      <c r="G33" s="38">
        <v>9324</v>
      </c>
      <c r="H33" s="38">
        <v>3213</v>
      </c>
      <c r="I33" s="38">
        <v>38340</v>
      </c>
      <c r="J33" s="41">
        <f t="shared" si="0"/>
        <v>53978</v>
      </c>
      <c r="K33" s="42">
        <v>42855</v>
      </c>
      <c r="L33" s="56">
        <v>20826</v>
      </c>
      <c r="M33" s="38">
        <v>87409</v>
      </c>
      <c r="N33" s="38">
        <v>8506</v>
      </c>
      <c r="O33" s="38">
        <v>66417</v>
      </c>
      <c r="P33" s="43">
        <f t="shared" si="1"/>
        <v>226013</v>
      </c>
      <c r="Q33" s="44">
        <f t="shared" si="2"/>
        <v>291788</v>
      </c>
      <c r="R33" s="51" t="s">
        <v>74</v>
      </c>
    </row>
    <row r="34" spans="1:18" ht="15" customHeight="1">
      <c r="A34" s="49" t="s">
        <v>75</v>
      </c>
      <c r="B34" s="53">
        <v>1251</v>
      </c>
      <c r="C34" s="53"/>
      <c r="D34" s="38">
        <v>10615</v>
      </c>
      <c r="E34" s="37">
        <f t="shared" si="3"/>
        <v>10615</v>
      </c>
      <c r="F34" s="42">
        <v>3440</v>
      </c>
      <c r="G34" s="38">
        <v>10156</v>
      </c>
      <c r="H34" s="38">
        <v>3243</v>
      </c>
      <c r="I34" s="38">
        <v>39072</v>
      </c>
      <c r="J34" s="41">
        <f t="shared" si="0"/>
        <v>55911</v>
      </c>
      <c r="K34" s="42">
        <v>41441</v>
      </c>
      <c r="L34" s="56">
        <v>21953</v>
      </c>
      <c r="M34" s="38">
        <v>91665</v>
      </c>
      <c r="N34" s="38">
        <v>8292</v>
      </c>
      <c r="O34" s="38">
        <v>66344</v>
      </c>
      <c r="P34" s="43">
        <f t="shared" si="1"/>
        <v>229695</v>
      </c>
      <c r="Q34" s="44">
        <f t="shared" si="2"/>
        <v>297472</v>
      </c>
      <c r="R34" s="51" t="s">
        <v>76</v>
      </c>
    </row>
    <row r="35" spans="1:18" ht="15" customHeight="1">
      <c r="A35" s="49" t="s">
        <v>77</v>
      </c>
      <c r="B35" s="53">
        <v>1214</v>
      </c>
      <c r="C35" s="53"/>
      <c r="D35" s="38">
        <v>10655</v>
      </c>
      <c r="E35" s="37">
        <f t="shared" si="3"/>
        <v>10655</v>
      </c>
      <c r="F35" s="42">
        <v>4013</v>
      </c>
      <c r="G35" s="38">
        <v>11365</v>
      </c>
      <c r="H35" s="38">
        <v>3414</v>
      </c>
      <c r="I35" s="38">
        <v>39088</v>
      </c>
      <c r="J35" s="41">
        <f t="shared" si="0"/>
        <v>57880</v>
      </c>
      <c r="K35" s="42">
        <v>42760</v>
      </c>
      <c r="L35" s="56">
        <v>22295</v>
      </c>
      <c r="M35" s="38">
        <v>94515</v>
      </c>
      <c r="N35" s="38">
        <v>7869</v>
      </c>
      <c r="O35" s="38">
        <v>66131</v>
      </c>
      <c r="P35" s="43">
        <f t="shared" si="1"/>
        <v>233570</v>
      </c>
      <c r="Q35" s="44">
        <f t="shared" si="2"/>
        <v>303319</v>
      </c>
      <c r="R35" s="51" t="s">
        <v>78</v>
      </c>
    </row>
    <row r="36" spans="1:18" ht="15" customHeight="1">
      <c r="A36" s="49" t="s">
        <v>79</v>
      </c>
      <c r="B36" s="53">
        <v>1423</v>
      </c>
      <c r="C36" s="53"/>
      <c r="D36" s="38">
        <v>10719</v>
      </c>
      <c r="E36" s="37">
        <f t="shared" si="3"/>
        <v>10719</v>
      </c>
      <c r="F36" s="42">
        <v>4663</v>
      </c>
      <c r="G36" s="38">
        <f>1002+2430+7788</f>
        <v>11220</v>
      </c>
      <c r="H36" s="38">
        <v>3371</v>
      </c>
      <c r="I36" s="38">
        <v>38855</v>
      </c>
      <c r="J36" s="41">
        <f t="shared" si="0"/>
        <v>58109</v>
      </c>
      <c r="K36" s="42">
        <v>44011</v>
      </c>
      <c r="L36" s="56">
        <v>23812</v>
      </c>
      <c r="M36" s="38">
        <f>21852+35827+38566</f>
        <v>96245</v>
      </c>
      <c r="N36" s="38">
        <v>7191</v>
      </c>
      <c r="O36" s="38">
        <v>65460</v>
      </c>
      <c r="P36" s="43">
        <f t="shared" si="1"/>
        <v>236719</v>
      </c>
      <c r="Q36" s="44">
        <f t="shared" si="2"/>
        <v>306970</v>
      </c>
      <c r="R36" s="51" t="s">
        <v>80</v>
      </c>
    </row>
    <row r="37" spans="1:18" ht="15" customHeight="1">
      <c r="A37" s="49" t="s">
        <v>81</v>
      </c>
      <c r="B37" s="53">
        <v>1409</v>
      </c>
      <c r="C37" s="53"/>
      <c r="D37" s="38">
        <v>10878</v>
      </c>
      <c r="E37" s="37">
        <f t="shared" si="3"/>
        <v>10878</v>
      </c>
      <c r="F37" s="42">
        <v>6077</v>
      </c>
      <c r="G37" s="38">
        <v>12432</v>
      </c>
      <c r="H37" s="38">
        <v>3097</v>
      </c>
      <c r="I37" s="38">
        <v>38091</v>
      </c>
      <c r="J37" s="41">
        <f t="shared" si="0"/>
        <v>59697</v>
      </c>
      <c r="K37" s="42">
        <v>43611</v>
      </c>
      <c r="L37" s="56">
        <v>24578</v>
      </c>
      <c r="M37" s="38">
        <v>96328</v>
      </c>
      <c r="N37" s="38">
        <v>6052</v>
      </c>
      <c r="O37" s="38">
        <v>64733</v>
      </c>
      <c r="P37" s="43">
        <f t="shared" si="1"/>
        <v>235302</v>
      </c>
      <c r="Q37" s="44">
        <f t="shared" si="2"/>
        <v>307286</v>
      </c>
      <c r="R37" s="51" t="s">
        <v>82</v>
      </c>
    </row>
    <row r="38" spans="1:18" ht="15" customHeight="1">
      <c r="A38" s="49" t="s">
        <v>83</v>
      </c>
      <c r="B38" s="53">
        <v>1419</v>
      </c>
      <c r="C38" s="53"/>
      <c r="D38" s="38">
        <v>10894</v>
      </c>
      <c r="E38" s="37">
        <f t="shared" si="3"/>
        <v>10894</v>
      </c>
      <c r="F38" s="42">
        <v>6548</v>
      </c>
      <c r="G38" s="38">
        <f>1166+2286+9525</f>
        <v>12977</v>
      </c>
      <c r="H38" s="38">
        <v>2910</v>
      </c>
      <c r="I38" s="38">
        <v>38778</v>
      </c>
      <c r="J38" s="41">
        <f t="shared" si="0"/>
        <v>61213</v>
      </c>
      <c r="K38" s="42">
        <v>42726</v>
      </c>
      <c r="L38" s="56">
        <v>25062</v>
      </c>
      <c r="M38" s="38">
        <f>23088+28476+38380-2000</f>
        <v>87944</v>
      </c>
      <c r="N38" s="38">
        <v>4236</v>
      </c>
      <c r="O38" s="38">
        <v>74374</v>
      </c>
      <c r="P38" s="43">
        <f t="shared" ref="P38:P40" si="4">SUM(K38:O38)</f>
        <v>234342</v>
      </c>
      <c r="Q38" s="44">
        <f t="shared" si="2"/>
        <v>307868</v>
      </c>
      <c r="R38" s="51" t="s">
        <v>84</v>
      </c>
    </row>
    <row r="39" spans="1:18" ht="15" customHeight="1">
      <c r="A39" s="49" t="s">
        <v>85</v>
      </c>
      <c r="B39" s="53">
        <v>1308</v>
      </c>
      <c r="C39" s="53"/>
      <c r="D39" s="38">
        <v>11000</v>
      </c>
      <c r="E39" s="37">
        <f t="shared" si="3"/>
        <v>11000</v>
      </c>
      <c r="F39" s="42">
        <v>7152</v>
      </c>
      <c r="G39" s="38">
        <v>13956</v>
      </c>
      <c r="H39" s="38">
        <v>2812</v>
      </c>
      <c r="I39" s="38">
        <v>39038</v>
      </c>
      <c r="J39" s="41">
        <f t="shared" si="0"/>
        <v>62958</v>
      </c>
      <c r="K39" s="42">
        <v>41267</v>
      </c>
      <c r="L39" s="56">
        <v>25678</v>
      </c>
      <c r="M39" s="38">
        <v>88918</v>
      </c>
      <c r="N39" s="38">
        <v>2264</v>
      </c>
      <c r="O39" s="38">
        <v>74381</v>
      </c>
      <c r="P39" s="43">
        <f t="shared" si="4"/>
        <v>232508</v>
      </c>
      <c r="Q39" s="44">
        <f t="shared" si="2"/>
        <v>307774</v>
      </c>
      <c r="R39" s="51" t="s">
        <v>86</v>
      </c>
    </row>
    <row r="40" spans="1:18" ht="15" customHeight="1">
      <c r="A40" s="49" t="s">
        <v>87</v>
      </c>
      <c r="B40" s="53">
        <v>1040</v>
      </c>
      <c r="C40" s="53"/>
      <c r="D40" s="38">
        <v>11349</v>
      </c>
      <c r="E40" s="37">
        <f t="shared" si="3"/>
        <v>11349</v>
      </c>
      <c r="F40" s="42">
        <v>7625</v>
      </c>
      <c r="G40" s="38">
        <v>14463</v>
      </c>
      <c r="H40" s="38">
        <v>2301</v>
      </c>
      <c r="I40" s="38">
        <v>38268</v>
      </c>
      <c r="J40" s="41">
        <f t="shared" ref="J40:J45" si="5">SUM(F40:I40)</f>
        <v>62657</v>
      </c>
      <c r="K40" s="42">
        <v>41049</v>
      </c>
      <c r="L40" s="56">
        <v>24978</v>
      </c>
      <c r="M40" s="38">
        <v>90120</v>
      </c>
      <c r="N40" s="38">
        <v>602</v>
      </c>
      <c r="O40" s="38">
        <v>74146</v>
      </c>
      <c r="P40" s="43">
        <f t="shared" si="4"/>
        <v>230895</v>
      </c>
      <c r="Q40" s="44">
        <f t="shared" si="2"/>
        <v>305941</v>
      </c>
      <c r="R40" s="51" t="s">
        <v>88</v>
      </c>
    </row>
    <row r="41" spans="1:18" ht="15" customHeight="1">
      <c r="A41" s="49" t="s">
        <v>89</v>
      </c>
      <c r="B41" s="53">
        <v>1055</v>
      </c>
      <c r="C41" s="53"/>
      <c r="D41" s="38">
        <v>11719</v>
      </c>
      <c r="E41" s="37">
        <f t="shared" si="3"/>
        <v>11719</v>
      </c>
      <c r="F41" s="42">
        <v>7777</v>
      </c>
      <c r="G41" s="38">
        <v>15089</v>
      </c>
      <c r="H41" s="38">
        <v>2187</v>
      </c>
      <c r="I41" s="38">
        <v>38148</v>
      </c>
      <c r="J41" s="41">
        <f t="shared" si="5"/>
        <v>63201</v>
      </c>
      <c r="K41" s="42">
        <v>41715</v>
      </c>
      <c r="L41" s="56">
        <v>24219</v>
      </c>
      <c r="M41" s="38">
        <v>92044</v>
      </c>
      <c r="N41" s="38">
        <v>109</v>
      </c>
      <c r="O41" s="38">
        <v>74276</v>
      </c>
      <c r="P41" s="43">
        <f t="shared" ref="P41:P42" si="6">SUM(K41:O41)</f>
        <v>232363</v>
      </c>
      <c r="Q41" s="44">
        <f t="shared" si="2"/>
        <v>308338</v>
      </c>
      <c r="R41" s="51" t="s">
        <v>90</v>
      </c>
    </row>
    <row r="42" spans="1:18" ht="15" customHeight="1">
      <c r="A42" s="49" t="s">
        <v>91</v>
      </c>
      <c r="B42" s="53">
        <v>944</v>
      </c>
      <c r="C42" s="57">
        <v>5</v>
      </c>
      <c r="D42" s="38">
        <v>11641</v>
      </c>
      <c r="E42" s="53">
        <f>+D42+C42</f>
        <v>11646</v>
      </c>
      <c r="F42" s="42">
        <v>7926</v>
      </c>
      <c r="G42" s="38">
        <v>14515</v>
      </c>
      <c r="H42" s="38">
        <v>2174</v>
      </c>
      <c r="I42" s="38">
        <v>38603</v>
      </c>
      <c r="J42" s="41">
        <f t="shared" si="5"/>
        <v>63218</v>
      </c>
      <c r="K42" s="42">
        <v>42580</v>
      </c>
      <c r="L42" s="56">
        <v>23253</v>
      </c>
      <c r="M42" s="38">
        <v>94742</v>
      </c>
      <c r="N42" s="38">
        <v>48</v>
      </c>
      <c r="O42" s="38">
        <v>76230</v>
      </c>
      <c r="P42" s="43">
        <f t="shared" si="6"/>
        <v>236853</v>
      </c>
      <c r="Q42" s="44">
        <f>P42+J42+E42+B42</f>
        <v>312661</v>
      </c>
      <c r="R42" s="51" t="s">
        <v>92</v>
      </c>
    </row>
    <row r="43" spans="1:18" ht="15" customHeight="1">
      <c r="A43" s="49" t="s">
        <v>93</v>
      </c>
      <c r="B43" s="53">
        <v>958</v>
      </c>
      <c r="C43" s="57">
        <v>28</v>
      </c>
      <c r="D43" s="38">
        <v>11829</v>
      </c>
      <c r="E43" s="53">
        <f>+D43+C43</f>
        <v>11857</v>
      </c>
      <c r="F43" s="42">
        <v>9044</v>
      </c>
      <c r="G43" s="38">
        <v>17753</v>
      </c>
      <c r="H43" s="38">
        <v>2496</v>
      </c>
      <c r="I43" s="38">
        <v>39590</v>
      </c>
      <c r="J43" s="41">
        <f t="shared" si="5"/>
        <v>68883</v>
      </c>
      <c r="K43" s="42">
        <v>46171</v>
      </c>
      <c r="L43" s="58">
        <v>22579</v>
      </c>
      <c r="M43" s="38">
        <v>104252</v>
      </c>
      <c r="N43" s="38">
        <v>0</v>
      </c>
      <c r="O43" s="38">
        <v>81630</v>
      </c>
      <c r="P43" s="43">
        <f t="shared" ref="P43" si="7">SUM(K43:O43)</f>
        <v>254632</v>
      </c>
      <c r="Q43" s="44">
        <f>P43+J43+E43+B43</f>
        <v>336330</v>
      </c>
      <c r="R43" s="1" t="s">
        <v>94</v>
      </c>
    </row>
    <row r="44" spans="1:18" ht="15" customHeight="1">
      <c r="A44" s="49" t="s">
        <v>110</v>
      </c>
      <c r="B44" s="53">
        <v>784</v>
      </c>
      <c r="C44" s="57">
        <v>0</v>
      </c>
      <c r="D44" s="38">
        <v>11727</v>
      </c>
      <c r="E44" s="53">
        <f>+D44+C44</f>
        <v>11727</v>
      </c>
      <c r="F44" s="42">
        <v>9302</v>
      </c>
      <c r="G44" s="38">
        <v>17161</v>
      </c>
      <c r="H44" s="38">
        <v>2500</v>
      </c>
      <c r="I44" s="38">
        <v>39582</v>
      </c>
      <c r="J44" s="41">
        <f t="shared" si="5"/>
        <v>68545</v>
      </c>
      <c r="K44" s="42">
        <v>44839</v>
      </c>
      <c r="L44" s="58">
        <v>21714</v>
      </c>
      <c r="M44" s="38">
        <v>100959</v>
      </c>
      <c r="N44" s="38">
        <v>0</v>
      </c>
      <c r="O44" s="38">
        <v>88661</v>
      </c>
      <c r="P44" s="43">
        <f t="shared" ref="P44" si="8">SUM(K44:O44)</f>
        <v>256173</v>
      </c>
      <c r="Q44" s="44">
        <f>P44+J44+E44+B44</f>
        <v>337229</v>
      </c>
      <c r="R44" s="1" t="s">
        <v>109</v>
      </c>
    </row>
    <row r="45" spans="1:18" ht="15" customHeight="1">
      <c r="A45" s="49" t="s">
        <v>113</v>
      </c>
      <c r="B45" s="53">
        <v>625</v>
      </c>
      <c r="C45" s="57">
        <v>0</v>
      </c>
      <c r="D45" s="38">
        <v>11786</v>
      </c>
      <c r="E45" s="53">
        <f>+D45+C45</f>
        <v>11786</v>
      </c>
      <c r="F45" s="42">
        <v>8967</v>
      </c>
      <c r="G45" s="38">
        <v>15734</v>
      </c>
      <c r="H45" s="38">
        <v>2394</v>
      </c>
      <c r="I45" s="38">
        <v>38219</v>
      </c>
      <c r="J45" s="41">
        <f t="shared" si="5"/>
        <v>65314</v>
      </c>
      <c r="K45" s="42">
        <v>42873</v>
      </c>
      <c r="L45" s="58">
        <v>21171</v>
      </c>
      <c r="M45" s="38">
        <v>101705</v>
      </c>
      <c r="N45" s="38">
        <v>0</v>
      </c>
      <c r="O45" s="38">
        <v>88325</v>
      </c>
      <c r="P45" s="43">
        <f t="shared" ref="P45" si="9">SUM(K45:O45)</f>
        <v>254074</v>
      </c>
      <c r="Q45" s="44">
        <f>P45+J45+E45+B45</f>
        <v>331799</v>
      </c>
      <c r="R45" s="1" t="s">
        <v>114</v>
      </c>
    </row>
    <row r="46" spans="1:18">
      <c r="A46" s="59" t="s">
        <v>104</v>
      </c>
      <c r="B46" s="60"/>
      <c r="C46" s="60"/>
      <c r="D46" s="60"/>
      <c r="E46" s="60"/>
      <c r="F46" s="60"/>
      <c r="G46" s="60"/>
      <c r="H46" s="60"/>
      <c r="I46" s="60"/>
      <c r="J46" s="61"/>
      <c r="K46" s="62"/>
      <c r="L46" s="61"/>
      <c r="M46" s="62"/>
      <c r="N46" s="62"/>
      <c r="O46" s="62"/>
      <c r="P46" s="62"/>
      <c r="Q46" s="62"/>
      <c r="R46" s="63" t="s">
        <v>95</v>
      </c>
    </row>
    <row r="47" spans="1:18" s="67" customFormat="1">
      <c r="A47" s="59" t="s">
        <v>99</v>
      </c>
      <c r="B47" s="64"/>
      <c r="C47" s="64"/>
      <c r="D47" s="64"/>
      <c r="E47" s="64"/>
      <c r="F47" s="64"/>
      <c r="G47" s="64"/>
      <c r="H47" s="65"/>
      <c r="I47" s="64"/>
      <c r="J47" s="64"/>
      <c r="K47" s="64"/>
      <c r="L47" s="64"/>
      <c r="M47" s="64"/>
      <c r="N47" s="64"/>
      <c r="O47" s="64"/>
      <c r="P47" s="64"/>
      <c r="Q47" s="64"/>
      <c r="R47" s="66" t="s">
        <v>101</v>
      </c>
    </row>
    <row r="48" spans="1:18" ht="15" customHeight="1">
      <c r="A48" s="59" t="s">
        <v>116</v>
      </c>
      <c r="H48" s="62"/>
      <c r="R48" s="66" t="s">
        <v>115</v>
      </c>
    </row>
    <row r="49" spans="1:18" ht="15" customHeight="1">
      <c r="A49" s="59" t="s">
        <v>100</v>
      </c>
      <c r="H49" s="62"/>
      <c r="R49" s="72" t="s">
        <v>96</v>
      </c>
    </row>
    <row r="50" spans="1:18" ht="15" customHeight="1">
      <c r="A50" s="59" t="s">
        <v>112</v>
      </c>
      <c r="H50" s="62"/>
      <c r="R50" s="72" t="s">
        <v>111</v>
      </c>
    </row>
    <row r="51" spans="1:18">
      <c r="A51" s="70" t="s">
        <v>102</v>
      </c>
      <c r="H51" s="62"/>
      <c r="R51" s="69" t="s">
        <v>103</v>
      </c>
    </row>
    <row r="52" spans="1:18">
      <c r="A52" s="70" t="s">
        <v>118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2" t="s">
        <v>117</v>
      </c>
    </row>
    <row r="53" spans="1:18">
      <c r="A53" s="70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2"/>
    </row>
    <row r="54" spans="1:18">
      <c r="A54" s="59" t="s">
        <v>106</v>
      </c>
      <c r="H54" s="62"/>
      <c r="R54" s="69" t="s">
        <v>105</v>
      </c>
    </row>
    <row r="55" spans="1:18" s="67" customFormat="1"/>
  </sheetData>
  <mergeCells count="3">
    <mergeCell ref="C4:E4"/>
    <mergeCell ref="F4:J4"/>
    <mergeCell ref="K4:P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  <rowBreaks count="1" manualBreakCount="1">
    <brk id="4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</vt:lpstr>
      <vt:lpstr>'Table 1'!WPrint_Area_W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Maxiutin</dc:creator>
  <cp:lastModifiedBy>Avner Gordon</cp:lastModifiedBy>
  <dcterms:created xsi:type="dcterms:W3CDTF">2021-10-11T12:09:55Z</dcterms:created>
  <dcterms:modified xsi:type="dcterms:W3CDTF">2023-10-30T06:27:19Z</dcterms:modified>
</cp:coreProperties>
</file>