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ichnun\אתר המלג\עדכון תשפג\"/>
    </mc:Choice>
  </mc:AlternateContent>
  <xr:revisionPtr revIDLastSave="0" documentId="13_ncr:1_{BDBA5C31-F571-402D-BDC1-E21F98335E15}" xr6:coauthVersionLast="36" xr6:coauthVersionMax="36" xr10:uidLastSave="{00000000-0000-0000-0000-000000000000}"/>
  <bookViews>
    <workbookView xWindow="0" yWindow="0" windowWidth="28800" windowHeight="12260" xr2:uid="{00000000-000D-0000-FFFF-FFFF00000000}"/>
  </bookViews>
  <sheets>
    <sheet name="Table 20" sheetId="1" r:id="rId1"/>
  </sheets>
  <definedNames>
    <definedName name="_xlnm.Print_Titles" localSheetId="0">'Table 20'!$A:$A</definedName>
  </definedNames>
  <calcPr calcId="191029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8" i="1" l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A8" i="1"/>
  <c r="BB8" i="1"/>
  <c r="BC8" i="1"/>
  <c r="AY9" i="1"/>
  <c r="AX9" i="1"/>
  <c r="AY8" i="1"/>
  <c r="AZ9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8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U8" i="1"/>
  <c r="AV8" i="1"/>
  <c r="AW8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R8" i="1"/>
  <c r="AS8" i="1"/>
  <c r="AT8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O8" i="1"/>
  <c r="AP8" i="1"/>
  <c r="AQ8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L8" i="1"/>
  <c r="AM8" i="1"/>
  <c r="AN8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I8" i="1"/>
  <c r="AJ8" i="1"/>
  <c r="AK8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F8" i="1"/>
  <c r="AG8" i="1"/>
  <c r="AH8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C8" i="1"/>
  <c r="AD8" i="1"/>
  <c r="AE8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Z8" i="1"/>
  <c r="AA8" i="1"/>
  <c r="AB8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W8" i="1"/>
  <c r="X8" i="1"/>
  <c r="Y8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T8" i="1"/>
  <c r="U8" i="1"/>
  <c r="V8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Q8" i="1"/>
  <c r="R8" i="1"/>
  <c r="S8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N8" i="1"/>
  <c r="O8" i="1"/>
  <c r="P8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K8" i="1"/>
  <c r="L8" i="1"/>
  <c r="M8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H8" i="1"/>
  <c r="I8" i="1"/>
  <c r="J8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E8" i="1"/>
  <c r="F8" i="1"/>
  <c r="G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B8" i="1"/>
  <c r="C8" i="1"/>
  <c r="D8" i="1"/>
</calcChain>
</file>

<file path=xl/sharedStrings.xml><?xml version="1.0" encoding="utf-8"?>
<sst xmlns="http://schemas.openxmlformats.org/spreadsheetml/2006/main" count="176" uniqueCount="74">
  <si>
    <t>סך הכל</t>
  </si>
  <si>
    <t>יחס מועמדים למתקבל ולומד</t>
  </si>
  <si>
    <t>משפטים</t>
  </si>
  <si>
    <t>תשס"ו - 2005/06</t>
  </si>
  <si>
    <t>תשס"ז - 2006/07</t>
  </si>
  <si>
    <t>תשס"ח - 2007/08</t>
  </si>
  <si>
    <t>תשס"ט - 2008/09</t>
  </si>
  <si>
    <t>תש"ע - 2009/10</t>
  </si>
  <si>
    <t>תשע"א - 2010/11</t>
  </si>
  <si>
    <t>תשע"ב - 2011/12</t>
  </si>
  <si>
    <t>תשע"ג - 2012/13</t>
  </si>
  <si>
    <t>תשע"ד - 2013/14</t>
  </si>
  <si>
    <t>תשע"ה - 2014/15</t>
  </si>
  <si>
    <t>תשע"ו - 2015/16</t>
  </si>
  <si>
    <t>תשע"ז - 2016/17</t>
  </si>
  <si>
    <t>תשע"ח - 2017/18</t>
  </si>
  <si>
    <t>תשע"ט - 2018/19</t>
  </si>
  <si>
    <t>תש"ף - 2019/20</t>
  </si>
  <si>
    <t>תשפ"א - 2020/21</t>
  </si>
  <si>
    <t>הערות:</t>
  </si>
  <si>
    <t>מקור: למ"ס</t>
  </si>
  <si>
    <t>מדעי הרוח הכלליים</t>
  </si>
  <si>
    <t>חינוך והכשרה להוראה</t>
  </si>
  <si>
    <t>מדעי החברה</t>
  </si>
  <si>
    <t>עסקים ומדעי הניהול</t>
  </si>
  <si>
    <t>רפואה</t>
  </si>
  <si>
    <t>מקצועות עזר רפואיים</t>
  </si>
  <si>
    <t>מתמטיקה, סטטיסטיקה ומדעי המחשב</t>
  </si>
  <si>
    <t>המדעים הפיזיקליים</t>
  </si>
  <si>
    <t>המדעים הביולוגיים</t>
  </si>
  <si>
    <t>חקלאות</t>
  </si>
  <si>
    <t>הנדסה ואדריכלות</t>
  </si>
  <si>
    <t>סה"כ</t>
  </si>
  <si>
    <t>מתשע"ו נתוני המועמדים לאוניברסיטת אריאל כלולים בתוך נתוני המועמדים לכלל האוניברסיטאות.</t>
  </si>
  <si>
    <t>יחס מועמדים למתקבל ולומד - המכנה מתייחס לסטודנטים שהתקבלו ולמדו את המקצוע שבעדיפותם הראשונה.</t>
  </si>
  <si>
    <t>בשנים תשס"ו-תשס"ט סה"כ כולל מועמדים לתחום לא ידוע.</t>
  </si>
  <si>
    <t>Candidates per student</t>
  </si>
  <si>
    <t>Accepted to first preference</t>
  </si>
  <si>
    <t xml:space="preserve">Total candidates </t>
  </si>
  <si>
    <t>התקבלו לעדיפות ראשונה</t>
  </si>
  <si>
    <t>Education and teacher training</t>
  </si>
  <si>
    <t>Social sciences</t>
  </si>
  <si>
    <t>Business and management</t>
  </si>
  <si>
    <t>Law</t>
  </si>
  <si>
    <t>Medicine</t>
  </si>
  <si>
    <t>Para-medical studies</t>
  </si>
  <si>
    <t>Mathematics, statistics and computer sciences</t>
  </si>
  <si>
    <t>Physical sciences</t>
  </si>
  <si>
    <t>Biological sciences</t>
  </si>
  <si>
    <t>Agriculture</t>
  </si>
  <si>
    <t>Engineering and architecture</t>
  </si>
  <si>
    <t>שפות, ספרויות ולימודים רגיונליים</t>
  </si>
  <si>
    <t>Languages, literatures and regional studies</t>
  </si>
  <si>
    <t>General humanities</t>
  </si>
  <si>
    <t>אמנות, אומנויות ואמנות שימושית</t>
  </si>
  <si>
    <t>Arts, crafts and applied arts</t>
  </si>
  <si>
    <t>Since 2015/16 data on Ariel University is included with the data on universities.</t>
  </si>
  <si>
    <t>Notes:</t>
  </si>
  <si>
    <t>Source: C.B.S</t>
  </si>
  <si>
    <t>תחום לימוד</t>
  </si>
  <si>
    <t>Total</t>
  </si>
  <si>
    <t>Field of Study</t>
  </si>
  <si>
    <t>תחום "מדעי הרוח הכלליים" כולל את התחום "תכניות לימוד מיוחדות ושונות".</t>
  </si>
  <si>
    <t>The field of "general humanities" includes the field of "special and different programs".</t>
  </si>
  <si>
    <t>The total of years 2005/06-2008/09, includes candidates for an unknown field.</t>
  </si>
  <si>
    <t>לפי תחום הלימוד של המקצוע בעדיפות ראשונה</t>
  </si>
  <si>
    <t>Candidates per student - the denominator refers to students who have been accepted and studied in the subject of their first preference.</t>
  </si>
  <si>
    <t>by Field of study of the first preference subject</t>
  </si>
  <si>
    <t>לוח 20: מועמדים ללימודי תואר ראשון באוניברסיטאות ויחס מועמדים למתקבל ולומד</t>
  </si>
  <si>
    <t>Table 20: Candidates for Undergraduate Studies in Universities and Candidates per Student</t>
  </si>
  <si>
    <t>תשפ"ב - 2021/22</t>
  </si>
  <si>
    <t>מתשפ"ב נתוני אוניברסיטת רייכמן כלולים בתוך נתוני האוניברסיטאות.</t>
  </si>
  <si>
    <t>Since 2021/22 data on Reichman University is included with the data on universities.</t>
  </si>
  <si>
    <t>תשפ"ג - 2022/23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</si>
</sst>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0.0"/>
  </numFmts>
  <fonts count="2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2"/>
      <name val="Courier"/>
      <family val="3"/>
    </font>
    <font>
      <b/>
      <sz val="10"/>
      <name val="David"/>
      <family val="2"/>
      <charset val="177"/>
    </font>
    <font>
      <sz val="10"/>
      <color theme="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theme="1"/>
      <name val="David"/>
      <family val="2"/>
    </font>
    <font>
      <sz val="10"/>
      <color theme="1"/>
      <name val="David"/>
      <family val="2"/>
    </font>
    <font>
      <sz val="10"/>
      <name val="David"/>
      <family val="2"/>
    </font>
    <font>
      <sz val="10"/>
      <color rgb="FFFF0000"/>
      <name val="David"/>
      <family val="2"/>
      <charset val="177"/>
    </font>
    <font>
      <b/>
      <sz val="12"/>
      <name val="David"/>
      <family val="2"/>
      <charset val="177"/>
    </font>
    <font>
      <sz val="9"/>
      <name val="David"/>
      <family val="2"/>
      <charset val="177"/>
    </font>
    <font>
      <sz val="8.5"/>
      <name val="Times New Roman"/>
      <family val="1"/>
      <charset val="177"/>
    </font>
    <font>
      <sz val="9"/>
      <color theme="1"/>
      <name val="David"/>
      <family val="2"/>
      <charset val="177"/>
    </font>
    <font>
      <sz val="10"/>
      <name val="Times New Roman"/>
      <family val="1"/>
      <charset val="177"/>
    </font>
    <font>
      <sz val="11"/>
      <name val="Times New Roman"/>
      <family val="1"/>
    </font>
    <font>
      <b/>
      <sz val="12"/>
      <name val="Times New Roman"/>
      <family val="1"/>
      <charset val="177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 applyFont="0"/>
    <xf numFmtId="0" fontId="19" fillId="0" borderId="0"/>
  </cellStyleXfs>
  <cellXfs count="71">
    <xf numFmtId="0" fontId="0" fillId="0" borderId="0" xfId="0"/>
    <xf numFmtId="0" fontId="4" fillId="0" borderId="0" xfId="0" applyFont="1" applyBorder="1"/>
    <xf numFmtId="0" fontId="5" fillId="0" borderId="0" xfId="0" applyFont="1" applyFill="1" applyAlignment="1" applyProtection="1">
      <alignment horizontal="right"/>
    </xf>
    <xf numFmtId="0" fontId="6" fillId="0" borderId="0" xfId="0" applyFont="1" applyFill="1" applyBorder="1" applyAlignment="1" applyProtection="1">
      <protection locked="0"/>
    </xf>
    <xf numFmtId="37" fontId="6" fillId="0" borderId="0" xfId="0" applyNumberFormat="1" applyFont="1" applyFill="1" applyBorder="1" applyAlignment="1" applyProtection="1">
      <protection locked="0"/>
    </xf>
    <xf numFmtId="9" fontId="6" fillId="0" borderId="0" xfId="2" applyFont="1" applyFill="1" applyBorder="1" applyAlignment="1" applyProtection="1">
      <protection locked="0"/>
    </xf>
    <xf numFmtId="0" fontId="4" fillId="0" borderId="0" xfId="0" applyFont="1" applyBorder="1" applyAlignment="1">
      <alignment vertical="center"/>
    </xf>
    <xf numFmtId="165" fontId="6" fillId="0" borderId="2" xfId="0" applyNumberFormat="1" applyFont="1" applyFill="1" applyBorder="1" applyAlignment="1" applyProtection="1">
      <alignment horizontal="center" vertical="center"/>
      <protection locked="0"/>
    </xf>
    <xf numFmtId="165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7" xfId="0" applyNumberFormat="1" applyFont="1" applyBorder="1"/>
    <xf numFmtId="0" fontId="4" fillId="0" borderId="0" xfId="0" applyFont="1" applyFill="1" applyBorder="1"/>
    <xf numFmtId="37" fontId="10" fillId="0" borderId="5" xfId="0" applyNumberFormat="1" applyFont="1" applyFill="1" applyBorder="1" applyAlignment="1" applyProtection="1">
      <protection locked="0"/>
    </xf>
    <xf numFmtId="37" fontId="10" fillId="0" borderId="0" xfId="0" applyNumberFormat="1" applyFont="1" applyFill="1" applyBorder="1" applyAlignment="1" applyProtection="1">
      <protection locked="0"/>
    </xf>
    <xf numFmtId="0" fontId="6" fillId="0" borderId="0" xfId="0" applyFont="1" applyBorder="1"/>
    <xf numFmtId="0" fontId="11" fillId="0" borderId="0" xfId="0" applyFont="1" applyBorder="1"/>
    <xf numFmtId="0" fontId="9" fillId="0" borderId="0" xfId="0" applyFont="1" applyBorder="1"/>
    <xf numFmtId="164" fontId="9" fillId="0" borderId="0" xfId="1" applyNumberFormat="1" applyFont="1" applyBorder="1"/>
    <xf numFmtId="164" fontId="9" fillId="0" borderId="5" xfId="1" applyNumberFormat="1" applyFont="1" applyBorder="1"/>
    <xf numFmtId="0" fontId="13" fillId="0" borderId="0" xfId="0" applyFont="1" applyFill="1"/>
    <xf numFmtId="37" fontId="6" fillId="0" borderId="0" xfId="0" applyNumberFormat="1" applyFont="1" applyBorder="1"/>
    <xf numFmtId="165" fontId="10" fillId="0" borderId="4" xfId="0" applyNumberFormat="1" applyFont="1" applyFill="1" applyBorder="1" applyAlignment="1" applyProtection="1">
      <alignment readingOrder="2"/>
      <protection locked="0"/>
    </xf>
    <xf numFmtId="166" fontId="9" fillId="0" borderId="7" xfId="0" applyNumberFormat="1" applyFont="1" applyFill="1" applyBorder="1"/>
    <xf numFmtId="165" fontId="3" fillId="0" borderId="2" xfId="0" applyNumberFormat="1" applyFont="1" applyFill="1" applyBorder="1" applyAlignment="1" applyProtection="1">
      <alignment horizontal="right" readingOrder="2"/>
      <protection locked="0"/>
    </xf>
    <xf numFmtId="37" fontId="3" fillId="0" borderId="13" xfId="0" applyNumberFormat="1" applyFont="1" applyFill="1" applyBorder="1" applyAlignment="1" applyProtection="1">
      <protection locked="0"/>
    </xf>
    <xf numFmtId="37" fontId="3" fillId="0" borderId="14" xfId="0" applyNumberFormat="1" applyFont="1" applyFill="1" applyBorder="1" applyAlignment="1" applyProtection="1">
      <protection locked="0"/>
    </xf>
    <xf numFmtId="166" fontId="7" fillId="0" borderId="15" xfId="0" applyNumberFormat="1" applyFont="1" applyFill="1" applyBorder="1"/>
    <xf numFmtId="164" fontId="3" fillId="0" borderId="13" xfId="1" applyNumberFormat="1" applyFont="1" applyFill="1" applyBorder="1" applyAlignment="1" applyProtection="1">
      <protection locked="0"/>
    </xf>
    <xf numFmtId="164" fontId="3" fillId="0" borderId="14" xfId="1" applyNumberFormat="1" applyFont="1" applyFill="1" applyBorder="1" applyAlignment="1" applyProtection="1">
      <protection locked="0"/>
    </xf>
    <xf numFmtId="166" fontId="8" fillId="0" borderId="15" xfId="0" applyNumberFormat="1" applyFont="1" applyFill="1" applyBorder="1"/>
    <xf numFmtId="165" fontId="10" fillId="0" borderId="1" xfId="0" applyNumberFormat="1" applyFont="1" applyFill="1" applyBorder="1" applyAlignment="1" applyProtection="1">
      <alignment readingOrder="2"/>
      <protection locked="0"/>
    </xf>
    <xf numFmtId="37" fontId="10" fillId="0" borderId="8" xfId="0" applyNumberFormat="1" applyFont="1" applyFill="1" applyBorder="1" applyAlignment="1" applyProtection="1">
      <protection locked="0"/>
    </xf>
    <xf numFmtId="37" fontId="10" fillId="0" borderId="6" xfId="0" applyNumberFormat="1" applyFont="1" applyFill="1" applyBorder="1" applyAlignment="1" applyProtection="1">
      <protection locked="0"/>
    </xf>
    <xf numFmtId="166" fontId="9" fillId="0" borderId="9" xfId="0" applyNumberFormat="1" applyFont="1" applyFill="1" applyBorder="1"/>
    <xf numFmtId="166" fontId="9" fillId="0" borderId="9" xfId="0" applyNumberFormat="1" applyFont="1" applyBorder="1"/>
    <xf numFmtId="165" fontId="10" fillId="0" borderId="3" xfId="0" applyNumberFormat="1" applyFont="1" applyFill="1" applyBorder="1" applyAlignment="1" applyProtection="1">
      <alignment readingOrder="2"/>
      <protection locked="0"/>
    </xf>
    <xf numFmtId="37" fontId="10" fillId="0" borderId="12" xfId="0" applyNumberFormat="1" applyFont="1" applyFill="1" applyBorder="1" applyAlignment="1" applyProtection="1">
      <protection locked="0"/>
    </xf>
    <xf numFmtId="37" fontId="10" fillId="0" borderId="10" xfId="0" applyNumberFormat="1" applyFont="1" applyFill="1" applyBorder="1" applyAlignment="1" applyProtection="1">
      <protection locked="0"/>
    </xf>
    <xf numFmtId="166" fontId="9" fillId="0" borderId="11" xfId="0" applyNumberFormat="1" applyFont="1" applyFill="1" applyBorder="1"/>
    <xf numFmtId="166" fontId="9" fillId="0" borderId="11" xfId="0" applyNumberFormat="1" applyFont="1" applyBorder="1"/>
    <xf numFmtId="0" fontId="12" fillId="0" borderId="0" xfId="0" applyFont="1" applyFill="1" applyAlignment="1" applyProtection="1">
      <alignment horizontal="right"/>
    </xf>
    <xf numFmtId="166" fontId="14" fillId="0" borderId="2" xfId="0" applyNumberFormat="1" applyFont="1" applyFill="1" applyBorder="1" applyAlignment="1">
      <alignment horizontal="center" vertical="center" wrapText="1" readingOrder="1"/>
    </xf>
    <xf numFmtId="0" fontId="15" fillId="0" borderId="0" xfId="0" applyFont="1" applyBorder="1"/>
    <xf numFmtId="0" fontId="8" fillId="0" borderId="1" xfId="0" applyFont="1" applyFill="1" applyBorder="1"/>
    <xf numFmtId="0" fontId="10" fillId="0" borderId="1" xfId="0" applyFont="1" applyFill="1" applyBorder="1" applyAlignment="1" applyProtection="1">
      <alignment horizontal="left" vertical="center"/>
    </xf>
    <xf numFmtId="3" fontId="16" fillId="0" borderId="4" xfId="0" applyNumberFormat="1" applyFont="1" applyFill="1" applyBorder="1" applyAlignment="1" applyProtection="1">
      <alignment horizontal="left"/>
    </xf>
    <xf numFmtId="0" fontId="10" fillId="0" borderId="4" xfId="0" applyFont="1" applyBorder="1" applyAlignment="1" applyProtection="1">
      <alignment horizontal="left" vertical="center" wrapText="1"/>
    </xf>
    <xf numFmtId="0" fontId="9" fillId="0" borderId="4" xfId="0" applyFont="1" applyBorder="1"/>
    <xf numFmtId="0" fontId="10" fillId="0" borderId="3" xfId="0" applyFont="1" applyBorder="1" applyAlignment="1" applyProtection="1">
      <alignment horizontal="left" vertical="center" wrapText="1"/>
    </xf>
    <xf numFmtId="0" fontId="17" fillId="0" borderId="0" xfId="0" applyFont="1"/>
    <xf numFmtId="0" fontId="18" fillId="0" borderId="0" xfId="0" applyFont="1" applyFill="1"/>
    <xf numFmtId="0" fontId="16" fillId="0" borderId="0" xfId="4" applyFont="1" applyFill="1"/>
    <xf numFmtId="164" fontId="3" fillId="0" borderId="13" xfId="1" applyNumberFormat="1" applyFont="1" applyFill="1" applyBorder="1" applyAlignment="1" applyProtection="1">
      <alignment horizontal="right" readingOrder="2"/>
      <protection locked="0"/>
    </xf>
    <xf numFmtId="164" fontId="3" fillId="0" borderId="14" xfId="1" applyNumberFormat="1" applyFont="1" applyFill="1" applyBorder="1" applyAlignment="1" applyProtection="1">
      <alignment horizontal="right" readingOrder="2"/>
      <protection locked="0"/>
    </xf>
    <xf numFmtId="165" fontId="6" fillId="0" borderId="2" xfId="0" applyNumberFormat="1" applyFont="1" applyFill="1" applyBorder="1" applyAlignment="1" applyProtection="1">
      <alignment horizontal="center" vertical="center"/>
      <protection locked="0"/>
    </xf>
    <xf numFmtId="165" fontId="6" fillId="0" borderId="15" xfId="0" applyNumberFormat="1" applyFont="1" applyFill="1" applyBorder="1" applyAlignment="1" applyProtection="1">
      <alignment horizontal="center" vertical="center"/>
      <protection locked="0"/>
    </xf>
    <xf numFmtId="166" fontId="14" fillId="0" borderId="15" xfId="0" applyNumberFormat="1" applyFont="1" applyFill="1" applyBorder="1" applyAlignment="1">
      <alignment horizontal="center" vertical="center" wrapText="1" readingOrder="1"/>
    </xf>
    <xf numFmtId="164" fontId="9" fillId="0" borderId="6" xfId="1" applyNumberFormat="1" applyFont="1" applyBorder="1"/>
    <xf numFmtId="164" fontId="9" fillId="0" borderId="10" xfId="1" applyNumberFormat="1" applyFont="1" applyBorder="1"/>
    <xf numFmtId="164" fontId="8" fillId="0" borderId="6" xfId="1" applyNumberFormat="1" applyFont="1" applyFill="1" applyBorder="1"/>
    <xf numFmtId="164" fontId="8" fillId="0" borderId="14" xfId="1" applyNumberFormat="1" applyFont="1" applyFill="1" applyBorder="1"/>
    <xf numFmtId="0" fontId="20" fillId="0" borderId="0" xfId="5" applyFont="1" applyFill="1" applyBorder="1"/>
    <xf numFmtId="0" fontId="19" fillId="0" borderId="0" xfId="5" applyFont="1" applyFill="1"/>
    <xf numFmtId="0" fontId="13" fillId="0" borderId="0" xfId="5" applyFont="1" applyFill="1" applyBorder="1"/>
    <xf numFmtId="0" fontId="19" fillId="0" borderId="0" xfId="5" applyFont="1" applyFill="1" applyBorder="1"/>
    <xf numFmtId="3" fontId="19" fillId="0" borderId="0" xfId="5" applyNumberFormat="1" applyFont="1" applyFill="1" applyBorder="1"/>
    <xf numFmtId="0" fontId="21" fillId="0" borderId="0" xfId="4" applyFont="1" applyFill="1"/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Comma" xfId="1" builtinId="3"/>
    <cellStyle name="Normal" xfId="0" builtinId="0"/>
    <cellStyle name="Normal 3" xfId="5" xr:uid="{00000000-0005-0000-0000-000002000000}"/>
    <cellStyle name="Normal 4" xfId="3" xr:uid="{00000000-0005-0000-0000-000003000000}"/>
    <cellStyle name="Normal_Tables301-307" xfId="4" xr:uid="{00000000-0005-0000-0000-000004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7"/>
  <sheetViews>
    <sheetView rightToLeft="1" tabSelected="1" topLeftCell="A4" zoomScale="84" zoomScaleNormal="100" workbookViewId="0">
      <pane xSplit="1" ySplit="5" topLeftCell="AX9" activePane="bottomRight" state="frozen"/>
      <selection activeCell="A4" sqref="A4"/>
      <selection pane="topRight" activeCell="B4" sqref="B4"/>
      <selection pane="bottomLeft" activeCell="A9" sqref="A9"/>
      <selection pane="bottomRight" activeCell="BB21" sqref="BB21"/>
    </sheetView>
  </sheetViews>
  <sheetFormatPr defaultColWidth="9" defaultRowHeight="13" x14ac:dyDescent="0.3"/>
  <cols>
    <col min="1" max="1" width="34.25" style="1" customWidth="1"/>
    <col min="2" max="3" width="9" style="13" customWidth="1"/>
    <col min="4" max="4" width="9" style="1" customWidth="1"/>
    <col min="5" max="6" width="9" style="13" customWidth="1"/>
    <col min="7" max="7" width="9" style="1" customWidth="1"/>
    <col min="8" max="9" width="9" style="13" customWidth="1"/>
    <col min="10" max="10" width="9" style="1" customWidth="1"/>
    <col min="11" max="12" width="9" style="13" customWidth="1"/>
    <col min="13" max="13" width="9" style="1" customWidth="1"/>
    <col min="14" max="15" width="9" style="13" customWidth="1"/>
    <col min="16" max="16" width="9" style="1" customWidth="1"/>
    <col min="17" max="18" width="9" style="13" customWidth="1"/>
    <col min="19" max="19" width="9" style="1" customWidth="1"/>
    <col min="20" max="21" width="9" style="13" customWidth="1"/>
    <col min="22" max="22" width="9" style="1" customWidth="1"/>
    <col min="23" max="24" width="9" style="13" customWidth="1"/>
    <col min="25" max="25" width="9" style="1" customWidth="1"/>
    <col min="26" max="27" width="9" style="13" customWidth="1"/>
    <col min="28" max="28" width="9" style="1" customWidth="1"/>
    <col min="29" max="30" width="9" style="13" customWidth="1"/>
    <col min="31" max="43" width="9" style="1" customWidth="1"/>
    <col min="44" max="46" width="9" style="1"/>
    <col min="47" max="47" width="7.58203125" style="1" customWidth="1"/>
    <col min="48" max="49" width="9" style="1"/>
    <col min="50" max="50" width="8.08203125" style="1" customWidth="1"/>
    <col min="51" max="52" width="9" style="1"/>
    <col min="53" max="53" width="8.08203125" style="1" customWidth="1"/>
    <col min="54" max="55" width="9" style="1"/>
    <col min="56" max="56" width="37" style="1" customWidth="1"/>
    <col min="57" max="16384" width="9" style="1"/>
  </cols>
  <sheetData>
    <row r="1" spans="1:56" ht="15.5" x14ac:dyDescent="0.35">
      <c r="A1" s="39" t="s">
        <v>68</v>
      </c>
      <c r="BD1" s="49" t="s">
        <v>69</v>
      </c>
    </row>
    <row r="2" spans="1:56" ht="14" x14ac:dyDescent="0.3">
      <c r="A2" s="2" t="s">
        <v>65</v>
      </c>
      <c r="BD2" s="48" t="s">
        <v>67</v>
      </c>
    </row>
    <row r="4" spans="1:56" x14ac:dyDescent="0.3">
      <c r="A4" s="3"/>
      <c r="B4" s="4"/>
      <c r="C4" s="5"/>
      <c r="E4" s="3"/>
      <c r="F4" s="5"/>
      <c r="H4" s="3"/>
      <c r="I4" s="5"/>
      <c r="K4" s="3"/>
      <c r="L4" s="5"/>
      <c r="N4" s="3"/>
      <c r="O4" s="5"/>
      <c r="Q4" s="3"/>
      <c r="R4" s="5"/>
      <c r="T4" s="3"/>
      <c r="U4" s="5"/>
      <c r="W4" s="3"/>
      <c r="X4" s="5"/>
      <c r="Z4" s="3"/>
      <c r="AA4" s="5"/>
      <c r="AC4" s="3"/>
      <c r="AD4" s="5"/>
      <c r="AG4" s="5"/>
    </row>
    <row r="5" spans="1:56" s="6" customFormat="1" ht="22.5" customHeight="1" x14ac:dyDescent="0.3">
      <c r="A5" s="70" t="s">
        <v>59</v>
      </c>
      <c r="B5" s="67" t="s">
        <v>3</v>
      </c>
      <c r="C5" s="68"/>
      <c r="D5" s="68"/>
      <c r="E5" s="67" t="s">
        <v>4</v>
      </c>
      <c r="F5" s="68"/>
      <c r="G5" s="68"/>
      <c r="H5" s="67" t="s">
        <v>5</v>
      </c>
      <c r="I5" s="68"/>
      <c r="J5" s="68"/>
      <c r="K5" s="67" t="s">
        <v>6</v>
      </c>
      <c r="L5" s="68"/>
      <c r="M5" s="68"/>
      <c r="N5" s="67" t="s">
        <v>7</v>
      </c>
      <c r="O5" s="68"/>
      <c r="P5" s="68"/>
      <c r="Q5" s="67" t="s">
        <v>8</v>
      </c>
      <c r="R5" s="68"/>
      <c r="S5" s="68"/>
      <c r="T5" s="67" t="s">
        <v>9</v>
      </c>
      <c r="U5" s="68"/>
      <c r="V5" s="68"/>
      <c r="W5" s="67" t="s">
        <v>10</v>
      </c>
      <c r="X5" s="68"/>
      <c r="Y5" s="68"/>
      <c r="Z5" s="67" t="s">
        <v>11</v>
      </c>
      <c r="AA5" s="68"/>
      <c r="AB5" s="68"/>
      <c r="AC5" s="67" t="s">
        <v>12</v>
      </c>
      <c r="AD5" s="68"/>
      <c r="AE5" s="68"/>
      <c r="AF5" s="67" t="s">
        <v>13</v>
      </c>
      <c r="AG5" s="68"/>
      <c r="AH5" s="68"/>
      <c r="AI5" s="67" t="s">
        <v>14</v>
      </c>
      <c r="AJ5" s="68"/>
      <c r="AK5" s="68"/>
      <c r="AL5" s="67" t="s">
        <v>15</v>
      </c>
      <c r="AM5" s="68"/>
      <c r="AN5" s="68"/>
      <c r="AO5" s="67" t="s">
        <v>16</v>
      </c>
      <c r="AP5" s="68"/>
      <c r="AQ5" s="68"/>
      <c r="AR5" s="67" t="s">
        <v>17</v>
      </c>
      <c r="AS5" s="68"/>
      <c r="AT5" s="68"/>
      <c r="AU5" s="67" t="s">
        <v>18</v>
      </c>
      <c r="AV5" s="68"/>
      <c r="AW5" s="68"/>
      <c r="AX5" s="69" t="s">
        <v>70</v>
      </c>
      <c r="AY5" s="68"/>
      <c r="AZ5" s="68"/>
      <c r="BA5" s="69" t="s">
        <v>73</v>
      </c>
      <c r="BB5" s="68"/>
      <c r="BC5" s="68"/>
      <c r="BD5" s="66" t="s">
        <v>61</v>
      </c>
    </row>
    <row r="6" spans="1:56" s="6" customFormat="1" ht="52.5" customHeight="1" x14ac:dyDescent="0.3">
      <c r="A6" s="70"/>
      <c r="B6" s="7" t="s">
        <v>0</v>
      </c>
      <c r="C6" s="8" t="s">
        <v>39</v>
      </c>
      <c r="D6" s="8" t="s">
        <v>1</v>
      </c>
      <c r="E6" s="7" t="s">
        <v>0</v>
      </c>
      <c r="F6" s="8" t="s">
        <v>39</v>
      </c>
      <c r="G6" s="8" t="s">
        <v>1</v>
      </c>
      <c r="H6" s="7" t="s">
        <v>0</v>
      </c>
      <c r="I6" s="8" t="s">
        <v>39</v>
      </c>
      <c r="J6" s="8" t="s">
        <v>1</v>
      </c>
      <c r="K6" s="7" t="s">
        <v>0</v>
      </c>
      <c r="L6" s="8" t="s">
        <v>39</v>
      </c>
      <c r="M6" s="8" t="s">
        <v>1</v>
      </c>
      <c r="N6" s="7" t="s">
        <v>0</v>
      </c>
      <c r="O6" s="8" t="s">
        <v>39</v>
      </c>
      <c r="P6" s="8" t="s">
        <v>1</v>
      </c>
      <c r="Q6" s="7" t="s">
        <v>0</v>
      </c>
      <c r="R6" s="8" t="s">
        <v>39</v>
      </c>
      <c r="S6" s="8" t="s">
        <v>1</v>
      </c>
      <c r="T6" s="7" t="s">
        <v>0</v>
      </c>
      <c r="U6" s="8" t="s">
        <v>39</v>
      </c>
      <c r="V6" s="8" t="s">
        <v>1</v>
      </c>
      <c r="W6" s="7" t="s">
        <v>0</v>
      </c>
      <c r="X6" s="8" t="s">
        <v>39</v>
      </c>
      <c r="Y6" s="8" t="s">
        <v>1</v>
      </c>
      <c r="Z6" s="7" t="s">
        <v>0</v>
      </c>
      <c r="AA6" s="8" t="s">
        <v>39</v>
      </c>
      <c r="AB6" s="8" t="s">
        <v>1</v>
      </c>
      <c r="AC6" s="7" t="s">
        <v>0</v>
      </c>
      <c r="AD6" s="8" t="s">
        <v>39</v>
      </c>
      <c r="AE6" s="8" t="s">
        <v>1</v>
      </c>
      <c r="AF6" s="7" t="s">
        <v>0</v>
      </c>
      <c r="AG6" s="8" t="s">
        <v>39</v>
      </c>
      <c r="AH6" s="8" t="s">
        <v>1</v>
      </c>
      <c r="AI6" s="7" t="s">
        <v>0</v>
      </c>
      <c r="AJ6" s="8" t="s">
        <v>39</v>
      </c>
      <c r="AK6" s="8" t="s">
        <v>1</v>
      </c>
      <c r="AL6" s="7" t="s">
        <v>0</v>
      </c>
      <c r="AM6" s="8" t="s">
        <v>39</v>
      </c>
      <c r="AN6" s="8" t="s">
        <v>1</v>
      </c>
      <c r="AO6" s="7" t="s">
        <v>0</v>
      </c>
      <c r="AP6" s="8" t="s">
        <v>39</v>
      </c>
      <c r="AQ6" s="8" t="s">
        <v>1</v>
      </c>
      <c r="AR6" s="7" t="s">
        <v>0</v>
      </c>
      <c r="AS6" s="8" t="s">
        <v>39</v>
      </c>
      <c r="AT6" s="8" t="s">
        <v>1</v>
      </c>
      <c r="AU6" s="53" t="s">
        <v>0</v>
      </c>
      <c r="AV6" s="8" t="s">
        <v>39</v>
      </c>
      <c r="AW6" s="8" t="s">
        <v>1</v>
      </c>
      <c r="AX6" s="54" t="s">
        <v>0</v>
      </c>
      <c r="AY6" s="8" t="s">
        <v>39</v>
      </c>
      <c r="AZ6" s="8" t="s">
        <v>1</v>
      </c>
      <c r="BA6" s="54" t="s">
        <v>0</v>
      </c>
      <c r="BB6" s="8" t="s">
        <v>39</v>
      </c>
      <c r="BC6" s="8" t="s">
        <v>1</v>
      </c>
      <c r="BD6" s="66"/>
    </row>
    <row r="7" spans="1:56" s="6" customFormat="1" ht="33" x14ac:dyDescent="0.3">
      <c r="A7" s="70"/>
      <c r="B7" s="40" t="s">
        <v>38</v>
      </c>
      <c r="C7" s="40" t="s">
        <v>37</v>
      </c>
      <c r="D7" s="40" t="s">
        <v>36</v>
      </c>
      <c r="E7" s="40" t="s">
        <v>38</v>
      </c>
      <c r="F7" s="40" t="s">
        <v>37</v>
      </c>
      <c r="G7" s="40" t="s">
        <v>36</v>
      </c>
      <c r="H7" s="40" t="s">
        <v>38</v>
      </c>
      <c r="I7" s="40" t="s">
        <v>37</v>
      </c>
      <c r="J7" s="40" t="s">
        <v>36</v>
      </c>
      <c r="K7" s="40" t="s">
        <v>38</v>
      </c>
      <c r="L7" s="40" t="s">
        <v>37</v>
      </c>
      <c r="M7" s="40" t="s">
        <v>36</v>
      </c>
      <c r="N7" s="40" t="s">
        <v>38</v>
      </c>
      <c r="O7" s="40" t="s">
        <v>37</v>
      </c>
      <c r="P7" s="40" t="s">
        <v>36</v>
      </c>
      <c r="Q7" s="40" t="s">
        <v>38</v>
      </c>
      <c r="R7" s="40" t="s">
        <v>37</v>
      </c>
      <c r="S7" s="40" t="s">
        <v>36</v>
      </c>
      <c r="T7" s="40" t="s">
        <v>38</v>
      </c>
      <c r="U7" s="40" t="s">
        <v>37</v>
      </c>
      <c r="V7" s="40" t="s">
        <v>36</v>
      </c>
      <c r="W7" s="40" t="s">
        <v>38</v>
      </c>
      <c r="X7" s="40" t="s">
        <v>37</v>
      </c>
      <c r="Y7" s="40" t="s">
        <v>36</v>
      </c>
      <c r="Z7" s="40" t="s">
        <v>38</v>
      </c>
      <c r="AA7" s="40" t="s">
        <v>37</v>
      </c>
      <c r="AB7" s="40" t="s">
        <v>36</v>
      </c>
      <c r="AC7" s="40" t="s">
        <v>38</v>
      </c>
      <c r="AD7" s="40" t="s">
        <v>37</v>
      </c>
      <c r="AE7" s="40" t="s">
        <v>36</v>
      </c>
      <c r="AF7" s="40" t="s">
        <v>38</v>
      </c>
      <c r="AG7" s="40" t="s">
        <v>37</v>
      </c>
      <c r="AH7" s="40" t="s">
        <v>36</v>
      </c>
      <c r="AI7" s="40" t="s">
        <v>38</v>
      </c>
      <c r="AJ7" s="40" t="s">
        <v>37</v>
      </c>
      <c r="AK7" s="40" t="s">
        <v>36</v>
      </c>
      <c r="AL7" s="40" t="s">
        <v>38</v>
      </c>
      <c r="AM7" s="40" t="s">
        <v>37</v>
      </c>
      <c r="AN7" s="40" t="s">
        <v>36</v>
      </c>
      <c r="AO7" s="40" t="s">
        <v>38</v>
      </c>
      <c r="AP7" s="40" t="s">
        <v>37</v>
      </c>
      <c r="AQ7" s="40" t="s">
        <v>36</v>
      </c>
      <c r="AR7" s="40" t="s">
        <v>38</v>
      </c>
      <c r="AS7" s="40" t="s">
        <v>37</v>
      </c>
      <c r="AT7" s="40" t="s">
        <v>36</v>
      </c>
      <c r="AU7" s="40" t="s">
        <v>38</v>
      </c>
      <c r="AV7" s="40" t="s">
        <v>37</v>
      </c>
      <c r="AW7" s="40" t="s">
        <v>36</v>
      </c>
      <c r="AX7" s="55" t="s">
        <v>38</v>
      </c>
      <c r="AY7" s="40" t="s">
        <v>37</v>
      </c>
      <c r="AZ7" s="40" t="s">
        <v>36</v>
      </c>
      <c r="BA7" s="55" t="s">
        <v>38</v>
      </c>
      <c r="BB7" s="40" t="s">
        <v>37</v>
      </c>
      <c r="BC7" s="40" t="s">
        <v>36</v>
      </c>
      <c r="BD7" s="66"/>
    </row>
    <row r="8" spans="1:56" s="10" customFormat="1" ht="21" customHeight="1" x14ac:dyDescent="0.3">
      <c r="A8" s="22" t="s">
        <v>32</v>
      </c>
      <c r="B8" s="23">
        <f>SUM(B9:B22)+35</f>
        <v>35597</v>
      </c>
      <c r="C8" s="24">
        <f>SUM(C9:C22)+25</f>
        <v>17336</v>
      </c>
      <c r="D8" s="25">
        <f>B8/C8</f>
        <v>2.0533571758191047</v>
      </c>
      <c r="E8" s="23">
        <f>SUM(E9:E22)+24</f>
        <v>35390</v>
      </c>
      <c r="F8" s="24">
        <f>SUM(F9:F22)+19</f>
        <v>18483</v>
      </c>
      <c r="G8" s="25">
        <f t="shared" ref="G8:G22" si="0">E8/F8</f>
        <v>1.9147324568522426</v>
      </c>
      <c r="H8" s="23">
        <f>SUM(H9:H22)+11</f>
        <v>36383</v>
      </c>
      <c r="I8" s="24">
        <f>SUM(I9:I22)+11</f>
        <v>17297</v>
      </c>
      <c r="J8" s="25">
        <f t="shared" ref="J8:J22" si="1">H8/I8</f>
        <v>2.1034283401745966</v>
      </c>
      <c r="K8" s="23">
        <f>SUM(K9:K22)+16</f>
        <v>35773</v>
      </c>
      <c r="L8" s="24">
        <f>SUM(L9:L22)+16</f>
        <v>18123</v>
      </c>
      <c r="M8" s="25">
        <f t="shared" ref="M8:M22" si="2">K8/L8</f>
        <v>1.9739005683385753</v>
      </c>
      <c r="N8" s="23">
        <f>SUM(N9:N22)</f>
        <v>33542</v>
      </c>
      <c r="O8" s="23">
        <f>SUM(O9:O22)</f>
        <v>18196</v>
      </c>
      <c r="P8" s="25">
        <f t="shared" ref="P8:P22" si="3">N8/O8</f>
        <v>1.843372169707628</v>
      </c>
      <c r="Q8" s="23">
        <f>SUM(Q9:Q22)</f>
        <v>32697</v>
      </c>
      <c r="R8" s="24">
        <f>SUM(R9:R22)</f>
        <v>18389</v>
      </c>
      <c r="S8" s="25">
        <f t="shared" ref="S8:S22" si="4">Q8/R8</f>
        <v>1.7780738484963836</v>
      </c>
      <c r="T8" s="23">
        <f>SUM(T9:T22)</f>
        <v>31885</v>
      </c>
      <c r="U8" s="24">
        <f>SUM(U9:U22)</f>
        <v>18600</v>
      </c>
      <c r="V8" s="25">
        <f t="shared" ref="V8:V22" si="5">T8/U8</f>
        <v>1.7142473118279571</v>
      </c>
      <c r="W8" s="23">
        <f>SUM(W9:W22)</f>
        <v>29749</v>
      </c>
      <c r="X8" s="24">
        <f>SUM(X9:X22)</f>
        <v>17744</v>
      </c>
      <c r="Y8" s="25">
        <f t="shared" ref="Y8:Y22" si="6">W8/X8</f>
        <v>1.6765667267808837</v>
      </c>
      <c r="Z8" s="23">
        <f>SUM(Z9:Z22)</f>
        <v>28601</v>
      </c>
      <c r="AA8" s="24">
        <f>SUM(AA9:AA22)</f>
        <v>17627</v>
      </c>
      <c r="AB8" s="25">
        <f t="shared" ref="AB8:AB22" si="7">Z8/AA8</f>
        <v>1.6225676518976571</v>
      </c>
      <c r="AC8" s="23">
        <f>SUM(AC9:AC22)</f>
        <v>28454</v>
      </c>
      <c r="AD8" s="24">
        <f>SUM(AD9:AD22)</f>
        <v>17012</v>
      </c>
      <c r="AE8" s="25">
        <f t="shared" ref="AE8:AE22" si="8">AC8/AD8</f>
        <v>1.6725840583117799</v>
      </c>
      <c r="AF8" s="26">
        <f>SUM(AF9:AF22)</f>
        <v>31048</v>
      </c>
      <c r="AG8" s="27">
        <f>SUM(AG9:AG22)</f>
        <v>18481</v>
      </c>
      <c r="AH8" s="25">
        <f t="shared" ref="AH8:AH22" si="9">AF8/AG8</f>
        <v>1.6799956712299118</v>
      </c>
      <c r="AI8" s="26">
        <f>SUM(AI9:AI22)</f>
        <v>31929</v>
      </c>
      <c r="AJ8" s="27">
        <f>SUM(AJ9:AJ22)</f>
        <v>18451</v>
      </c>
      <c r="AK8" s="28">
        <f t="shared" ref="AK8:AK22" si="10">AI8/AJ8</f>
        <v>1.7304753129911659</v>
      </c>
      <c r="AL8" s="26">
        <f>SUM(AL9:AL22)</f>
        <v>30925</v>
      </c>
      <c r="AM8" s="27">
        <f>SUM(AM9:AM22)</f>
        <v>18310</v>
      </c>
      <c r="AN8" s="28">
        <f t="shared" ref="AN8:AN22" si="11">AL8/AM8</f>
        <v>1.6889677771709448</v>
      </c>
      <c r="AO8" s="26">
        <f>SUM(AO9:AO22)</f>
        <v>32220</v>
      </c>
      <c r="AP8" s="27">
        <f>SUM(AP9:AP22)</f>
        <v>19206</v>
      </c>
      <c r="AQ8" s="28">
        <f t="shared" ref="AQ8:AQ22" si="12">AO8/AP8</f>
        <v>1.6776007497656982</v>
      </c>
      <c r="AR8" s="26">
        <f>SUM(AR9:AR22)</f>
        <v>34576</v>
      </c>
      <c r="AS8" s="27">
        <f>SUM(AS9:AS22)</f>
        <v>20454</v>
      </c>
      <c r="AT8" s="28">
        <f t="shared" ref="AT8:AT22" si="13">AR8/AS8</f>
        <v>1.690427300283563</v>
      </c>
      <c r="AU8" s="51">
        <f>SUM(AU9:AU22)</f>
        <v>43910</v>
      </c>
      <c r="AV8" s="52">
        <f>SUM(AV9:AV22)</f>
        <v>23942</v>
      </c>
      <c r="AW8" s="28">
        <f t="shared" ref="AW8:AW22" si="14">AU8/AV8</f>
        <v>1.834015537549077</v>
      </c>
      <c r="AX8" s="58">
        <f>SUM(AX9:AX22)</f>
        <v>40117</v>
      </c>
      <c r="AY8" s="59">
        <f>SUM(AY9:AY22)</f>
        <v>22536</v>
      </c>
      <c r="AZ8" s="28">
        <f t="shared" ref="AZ8:AZ22" si="15">AX8/AY8</f>
        <v>1.7801295704650337</v>
      </c>
      <c r="BA8" s="58">
        <f>SUM(BA9:BA22)</f>
        <v>37339</v>
      </c>
      <c r="BB8" s="59">
        <f>SUM(BB9:BB22)</f>
        <v>21407</v>
      </c>
      <c r="BC8" s="28">
        <f t="shared" ref="BC8:BC22" si="16">BA8/BB8</f>
        <v>1.7442425374877377</v>
      </c>
      <c r="BD8" s="42" t="s">
        <v>60</v>
      </c>
    </row>
    <row r="9" spans="1:56" s="15" customFormat="1" x14ac:dyDescent="0.3">
      <c r="A9" s="29" t="s">
        <v>21</v>
      </c>
      <c r="B9" s="30">
        <v>2735</v>
      </c>
      <c r="C9" s="31">
        <v>1786</v>
      </c>
      <c r="D9" s="32">
        <v>1.5313549832026876</v>
      </c>
      <c r="E9" s="30">
        <v>2548</v>
      </c>
      <c r="F9" s="31">
        <v>1823</v>
      </c>
      <c r="G9" s="33">
        <v>1.3976961053208996</v>
      </c>
      <c r="H9" s="30">
        <v>2673</v>
      </c>
      <c r="I9" s="31">
        <v>1752</v>
      </c>
      <c r="J9" s="33">
        <v>1.5256849315068493</v>
      </c>
      <c r="K9" s="30">
        <v>2063</v>
      </c>
      <c r="L9" s="31">
        <v>1468</v>
      </c>
      <c r="M9" s="33">
        <v>1.4053133514986376</v>
      </c>
      <c r="N9" s="30">
        <v>2052</v>
      </c>
      <c r="O9" s="31">
        <v>1415</v>
      </c>
      <c r="P9" s="33">
        <v>1.4501766784452297</v>
      </c>
      <c r="Q9" s="30">
        <v>2011</v>
      </c>
      <c r="R9" s="31">
        <v>1456</v>
      </c>
      <c r="S9" s="33">
        <v>1.3811813186813187</v>
      </c>
      <c r="T9" s="30">
        <v>2019</v>
      </c>
      <c r="U9" s="31">
        <v>1518</v>
      </c>
      <c r="V9" s="33">
        <v>1.3300395256916997</v>
      </c>
      <c r="W9" s="30">
        <v>1982</v>
      </c>
      <c r="X9" s="31">
        <v>1489</v>
      </c>
      <c r="Y9" s="33">
        <v>1.3310946944257891</v>
      </c>
      <c r="Z9" s="30">
        <v>2053</v>
      </c>
      <c r="AA9" s="31">
        <v>1522</v>
      </c>
      <c r="AB9" s="33">
        <v>1.3488830486202366</v>
      </c>
      <c r="AC9" s="30">
        <v>1866</v>
      </c>
      <c r="AD9" s="31">
        <v>1422</v>
      </c>
      <c r="AE9" s="33">
        <v>1.3122362869198312</v>
      </c>
      <c r="AF9" s="11">
        <v>1679</v>
      </c>
      <c r="AG9" s="12">
        <v>1277</v>
      </c>
      <c r="AH9" s="33">
        <v>1.3148003132341426</v>
      </c>
      <c r="AI9" s="11">
        <v>1699</v>
      </c>
      <c r="AJ9" s="12">
        <v>1260</v>
      </c>
      <c r="AK9" s="33">
        <v>1.3484126984126985</v>
      </c>
      <c r="AL9" s="11">
        <v>1505</v>
      </c>
      <c r="AM9" s="12">
        <v>1145</v>
      </c>
      <c r="AN9" s="33">
        <v>1.314410480349345</v>
      </c>
      <c r="AO9" s="11">
        <v>1728</v>
      </c>
      <c r="AP9" s="12">
        <v>1374</v>
      </c>
      <c r="AQ9" s="33">
        <v>1.25764192139738</v>
      </c>
      <c r="AR9" s="11">
        <v>1735</v>
      </c>
      <c r="AS9" s="12">
        <v>1172</v>
      </c>
      <c r="AT9" s="33">
        <v>1.4803754266211604</v>
      </c>
      <c r="AU9" s="11">
        <v>1531</v>
      </c>
      <c r="AV9" s="12">
        <v>1106</v>
      </c>
      <c r="AW9" s="33">
        <v>1.3842676311030742</v>
      </c>
      <c r="AX9" s="56">
        <f>1392+10</f>
        <v>1402</v>
      </c>
      <c r="AY9" s="56">
        <f>1052+6</f>
        <v>1058</v>
      </c>
      <c r="AZ9" s="9">
        <f t="shared" si="15"/>
        <v>1.3251417769376181</v>
      </c>
      <c r="BA9" s="56">
        <v>1256</v>
      </c>
      <c r="BB9" s="56">
        <v>939</v>
      </c>
      <c r="BC9" s="9">
        <f t="shared" si="16"/>
        <v>1.3375931842385516</v>
      </c>
      <c r="BD9" s="43" t="s">
        <v>53</v>
      </c>
    </row>
    <row r="10" spans="1:56" s="15" customFormat="1" x14ac:dyDescent="0.3">
      <c r="A10" s="20" t="s">
        <v>51</v>
      </c>
      <c r="B10" s="11">
        <v>1482</v>
      </c>
      <c r="C10" s="12">
        <v>829</v>
      </c>
      <c r="D10" s="21">
        <f t="shared" ref="D10:D22" si="17">B10/C10</f>
        <v>1.7876960193003619</v>
      </c>
      <c r="E10" s="11">
        <v>1473</v>
      </c>
      <c r="F10" s="12">
        <v>919</v>
      </c>
      <c r="G10" s="9">
        <f t="shared" si="0"/>
        <v>1.6028291621327531</v>
      </c>
      <c r="H10" s="11">
        <v>1575</v>
      </c>
      <c r="I10" s="12">
        <v>871</v>
      </c>
      <c r="J10" s="9">
        <f t="shared" si="1"/>
        <v>1.8082663605051665</v>
      </c>
      <c r="K10" s="11">
        <v>1591</v>
      </c>
      <c r="L10" s="12">
        <v>904</v>
      </c>
      <c r="M10" s="9">
        <f t="shared" si="2"/>
        <v>1.7599557522123894</v>
      </c>
      <c r="N10" s="11">
        <v>1425</v>
      </c>
      <c r="O10" s="12">
        <v>849</v>
      </c>
      <c r="P10" s="9">
        <f t="shared" si="3"/>
        <v>1.6784452296819787</v>
      </c>
      <c r="Q10" s="11">
        <v>1354</v>
      </c>
      <c r="R10" s="12">
        <v>804</v>
      </c>
      <c r="S10" s="9">
        <f t="shared" si="4"/>
        <v>1.6840796019900497</v>
      </c>
      <c r="T10" s="11">
        <v>1218</v>
      </c>
      <c r="U10" s="12">
        <v>743</v>
      </c>
      <c r="V10" s="9">
        <f t="shared" si="5"/>
        <v>1.639300134589502</v>
      </c>
      <c r="W10" s="11">
        <v>1152</v>
      </c>
      <c r="X10" s="12">
        <v>688</v>
      </c>
      <c r="Y10" s="9">
        <f t="shared" si="6"/>
        <v>1.6744186046511629</v>
      </c>
      <c r="Z10" s="11">
        <v>1103</v>
      </c>
      <c r="AA10" s="12">
        <v>683</v>
      </c>
      <c r="AB10" s="9">
        <f t="shared" si="7"/>
        <v>1.6149341142020497</v>
      </c>
      <c r="AC10" s="11">
        <v>1070</v>
      </c>
      <c r="AD10" s="12">
        <v>615</v>
      </c>
      <c r="AE10" s="9">
        <f t="shared" si="8"/>
        <v>1.7398373983739837</v>
      </c>
      <c r="AF10" s="11">
        <v>1111</v>
      </c>
      <c r="AG10" s="12">
        <v>650</v>
      </c>
      <c r="AH10" s="9">
        <f t="shared" si="9"/>
        <v>1.7092307692307693</v>
      </c>
      <c r="AI10" s="11">
        <v>1000</v>
      </c>
      <c r="AJ10" s="12">
        <v>579</v>
      </c>
      <c r="AK10" s="9">
        <f t="shared" si="10"/>
        <v>1.7271157167530224</v>
      </c>
      <c r="AL10" s="11">
        <v>990</v>
      </c>
      <c r="AM10" s="12">
        <v>577</v>
      </c>
      <c r="AN10" s="9">
        <f t="shared" si="11"/>
        <v>1.7157712305025996</v>
      </c>
      <c r="AO10" s="11">
        <v>1058</v>
      </c>
      <c r="AP10" s="12">
        <v>581</v>
      </c>
      <c r="AQ10" s="9">
        <f t="shared" si="12"/>
        <v>1.8209982788296042</v>
      </c>
      <c r="AR10" s="11">
        <v>1130</v>
      </c>
      <c r="AS10" s="12">
        <v>621</v>
      </c>
      <c r="AT10" s="9">
        <f t="shared" si="13"/>
        <v>1.819645732689211</v>
      </c>
      <c r="AU10" s="11">
        <v>1184</v>
      </c>
      <c r="AV10" s="12">
        <v>691</v>
      </c>
      <c r="AW10" s="9">
        <f t="shared" si="14"/>
        <v>1.7134587554269176</v>
      </c>
      <c r="AX10" s="16">
        <v>900</v>
      </c>
      <c r="AY10" s="16">
        <v>564</v>
      </c>
      <c r="AZ10" s="9">
        <f t="shared" si="15"/>
        <v>1.5957446808510638</v>
      </c>
      <c r="BA10" s="16">
        <v>789</v>
      </c>
      <c r="BB10" s="16">
        <v>477</v>
      </c>
      <c r="BC10" s="9">
        <f t="shared" si="16"/>
        <v>1.6540880503144655</v>
      </c>
      <c r="BD10" s="44" t="s">
        <v>52</v>
      </c>
    </row>
    <row r="11" spans="1:56" s="15" customFormat="1" x14ac:dyDescent="0.3">
      <c r="A11" s="20" t="s">
        <v>22</v>
      </c>
      <c r="B11" s="11">
        <v>853</v>
      </c>
      <c r="C11" s="12">
        <v>351</v>
      </c>
      <c r="D11" s="21">
        <f t="shared" si="17"/>
        <v>2.4301994301994303</v>
      </c>
      <c r="E11" s="11">
        <v>690</v>
      </c>
      <c r="F11" s="12">
        <v>341</v>
      </c>
      <c r="G11" s="9">
        <f t="shared" si="0"/>
        <v>2.0234604105571847</v>
      </c>
      <c r="H11" s="11">
        <v>631</v>
      </c>
      <c r="I11" s="12">
        <v>295</v>
      </c>
      <c r="J11" s="9">
        <f t="shared" si="1"/>
        <v>2.1389830508474574</v>
      </c>
      <c r="K11" s="11">
        <v>568</v>
      </c>
      <c r="L11" s="12">
        <v>305</v>
      </c>
      <c r="M11" s="9">
        <f t="shared" si="2"/>
        <v>1.8622950819672131</v>
      </c>
      <c r="N11" s="11">
        <v>592</v>
      </c>
      <c r="O11" s="12">
        <v>291</v>
      </c>
      <c r="P11" s="9">
        <f t="shared" si="3"/>
        <v>2.0343642611683848</v>
      </c>
      <c r="Q11" s="11">
        <v>568</v>
      </c>
      <c r="R11" s="12">
        <v>326</v>
      </c>
      <c r="S11" s="9">
        <f t="shared" si="4"/>
        <v>1.7423312883435582</v>
      </c>
      <c r="T11" s="11">
        <v>618</v>
      </c>
      <c r="U11" s="12">
        <v>331</v>
      </c>
      <c r="V11" s="9">
        <f t="shared" si="5"/>
        <v>1.8670694864048338</v>
      </c>
      <c r="W11" s="11">
        <v>526</v>
      </c>
      <c r="X11" s="12">
        <v>327</v>
      </c>
      <c r="Y11" s="9">
        <f t="shared" si="6"/>
        <v>1.6085626911314985</v>
      </c>
      <c r="Z11" s="11">
        <v>508</v>
      </c>
      <c r="AA11" s="12">
        <v>322</v>
      </c>
      <c r="AB11" s="9">
        <f t="shared" si="7"/>
        <v>1.5776397515527951</v>
      </c>
      <c r="AC11" s="11">
        <v>473</v>
      </c>
      <c r="AD11" s="12">
        <v>293</v>
      </c>
      <c r="AE11" s="9">
        <f t="shared" si="8"/>
        <v>1.6143344709897611</v>
      </c>
      <c r="AF11" s="11">
        <v>423</v>
      </c>
      <c r="AG11" s="12">
        <v>271</v>
      </c>
      <c r="AH11" s="9">
        <f t="shared" si="9"/>
        <v>1.5608856088560885</v>
      </c>
      <c r="AI11" s="11">
        <v>418</v>
      </c>
      <c r="AJ11" s="12">
        <v>214</v>
      </c>
      <c r="AK11" s="9">
        <f t="shared" si="10"/>
        <v>1.9532710280373833</v>
      </c>
      <c r="AL11" s="11">
        <v>421</v>
      </c>
      <c r="AM11" s="12">
        <v>235</v>
      </c>
      <c r="AN11" s="9">
        <f t="shared" si="11"/>
        <v>1.7914893617021277</v>
      </c>
      <c r="AO11" s="11">
        <v>438</v>
      </c>
      <c r="AP11" s="12">
        <v>263</v>
      </c>
      <c r="AQ11" s="9">
        <f t="shared" si="12"/>
        <v>1.6653992395437263</v>
      </c>
      <c r="AR11" s="11">
        <v>332</v>
      </c>
      <c r="AS11" s="12">
        <v>199</v>
      </c>
      <c r="AT11" s="9">
        <f t="shared" si="13"/>
        <v>1.6683417085427135</v>
      </c>
      <c r="AU11" s="11">
        <v>428</v>
      </c>
      <c r="AV11" s="12">
        <v>263</v>
      </c>
      <c r="AW11" s="9">
        <f t="shared" si="14"/>
        <v>1.6273764258555132</v>
      </c>
      <c r="AX11" s="16">
        <v>343</v>
      </c>
      <c r="AY11" s="16">
        <v>202</v>
      </c>
      <c r="AZ11" s="9">
        <f t="shared" si="15"/>
        <v>1.698019801980198</v>
      </c>
      <c r="BA11" s="16">
        <v>270</v>
      </c>
      <c r="BB11" s="16">
        <v>134</v>
      </c>
      <c r="BC11" s="9">
        <f t="shared" si="16"/>
        <v>2.0149253731343282</v>
      </c>
      <c r="BD11" s="45" t="s">
        <v>40</v>
      </c>
    </row>
    <row r="12" spans="1:56" s="15" customFormat="1" x14ac:dyDescent="0.3">
      <c r="A12" s="20" t="s">
        <v>54</v>
      </c>
      <c r="B12" s="11">
        <v>757</v>
      </c>
      <c r="C12" s="12">
        <v>452</v>
      </c>
      <c r="D12" s="21">
        <f t="shared" si="17"/>
        <v>1.6747787610619469</v>
      </c>
      <c r="E12" s="11">
        <v>811</v>
      </c>
      <c r="F12" s="12">
        <v>498</v>
      </c>
      <c r="G12" s="9">
        <f t="shared" si="0"/>
        <v>1.6285140562248996</v>
      </c>
      <c r="H12" s="11">
        <v>685</v>
      </c>
      <c r="I12" s="12">
        <v>399</v>
      </c>
      <c r="J12" s="9">
        <f t="shared" si="1"/>
        <v>1.7167919799498748</v>
      </c>
      <c r="K12" s="11">
        <v>757</v>
      </c>
      <c r="L12" s="12">
        <v>486</v>
      </c>
      <c r="M12" s="9">
        <f t="shared" si="2"/>
        <v>1.5576131687242798</v>
      </c>
      <c r="N12" s="11">
        <v>787</v>
      </c>
      <c r="O12" s="12">
        <v>491</v>
      </c>
      <c r="P12" s="9">
        <f t="shared" si="3"/>
        <v>1.6028513238289206</v>
      </c>
      <c r="Q12" s="11">
        <v>760</v>
      </c>
      <c r="R12" s="12">
        <v>515</v>
      </c>
      <c r="S12" s="9">
        <f t="shared" si="4"/>
        <v>1.4757281553398058</v>
      </c>
      <c r="T12" s="11">
        <v>670</v>
      </c>
      <c r="U12" s="12">
        <v>451</v>
      </c>
      <c r="V12" s="9">
        <f t="shared" si="5"/>
        <v>1.4855875831485588</v>
      </c>
      <c r="W12" s="11">
        <v>576</v>
      </c>
      <c r="X12" s="12">
        <v>382</v>
      </c>
      <c r="Y12" s="9">
        <f t="shared" si="6"/>
        <v>1.5078534031413613</v>
      </c>
      <c r="Z12" s="11">
        <v>549</v>
      </c>
      <c r="AA12" s="12">
        <v>385</v>
      </c>
      <c r="AB12" s="9">
        <f t="shared" si="7"/>
        <v>1.4259740259740259</v>
      </c>
      <c r="AC12" s="11">
        <v>627</v>
      </c>
      <c r="AD12" s="12">
        <v>377</v>
      </c>
      <c r="AE12" s="9">
        <f t="shared" si="8"/>
        <v>1.6631299734748011</v>
      </c>
      <c r="AF12" s="11">
        <v>688</v>
      </c>
      <c r="AG12" s="12">
        <v>422</v>
      </c>
      <c r="AH12" s="9">
        <f t="shared" si="9"/>
        <v>1.6303317535545023</v>
      </c>
      <c r="AI12" s="11">
        <v>744</v>
      </c>
      <c r="AJ12" s="12">
        <v>471</v>
      </c>
      <c r="AK12" s="9">
        <f t="shared" si="10"/>
        <v>1.5796178343949046</v>
      </c>
      <c r="AL12" s="11">
        <v>739</v>
      </c>
      <c r="AM12" s="12">
        <v>430</v>
      </c>
      <c r="AN12" s="9">
        <f t="shared" si="11"/>
        <v>1.7186046511627906</v>
      </c>
      <c r="AO12" s="11">
        <v>746</v>
      </c>
      <c r="AP12" s="12">
        <v>431</v>
      </c>
      <c r="AQ12" s="9">
        <f t="shared" si="12"/>
        <v>1.7308584686774942</v>
      </c>
      <c r="AR12" s="11">
        <v>774</v>
      </c>
      <c r="AS12" s="12">
        <v>469</v>
      </c>
      <c r="AT12" s="9">
        <f t="shared" si="13"/>
        <v>1.6503198294243071</v>
      </c>
      <c r="AU12" s="11">
        <v>951</v>
      </c>
      <c r="AV12" s="12">
        <v>589</v>
      </c>
      <c r="AW12" s="9">
        <f t="shared" si="14"/>
        <v>1.6146010186757216</v>
      </c>
      <c r="AX12" s="16">
        <v>715</v>
      </c>
      <c r="AY12" s="16">
        <v>437</v>
      </c>
      <c r="AZ12" s="9">
        <f t="shared" si="15"/>
        <v>1.6361556064073226</v>
      </c>
      <c r="BA12" s="16">
        <v>638</v>
      </c>
      <c r="BB12" s="16">
        <v>389</v>
      </c>
      <c r="BC12" s="9">
        <f t="shared" si="16"/>
        <v>1.6401028277634961</v>
      </c>
      <c r="BD12" s="46" t="s">
        <v>55</v>
      </c>
    </row>
    <row r="13" spans="1:56" s="15" customFormat="1" x14ac:dyDescent="0.3">
      <c r="A13" s="20" t="s">
        <v>23</v>
      </c>
      <c r="B13" s="11">
        <v>10192</v>
      </c>
      <c r="C13" s="12">
        <v>5476</v>
      </c>
      <c r="D13" s="21">
        <f t="shared" si="17"/>
        <v>1.8612125639152666</v>
      </c>
      <c r="E13" s="11">
        <v>10230</v>
      </c>
      <c r="F13" s="12">
        <v>6055</v>
      </c>
      <c r="G13" s="9">
        <f t="shared" si="0"/>
        <v>1.689512799339389</v>
      </c>
      <c r="H13" s="11">
        <v>10602</v>
      </c>
      <c r="I13" s="12">
        <v>5771</v>
      </c>
      <c r="J13" s="9">
        <f t="shared" si="1"/>
        <v>1.8371166175706117</v>
      </c>
      <c r="K13" s="11">
        <v>10468</v>
      </c>
      <c r="L13" s="12">
        <v>6032</v>
      </c>
      <c r="M13" s="9">
        <f t="shared" si="2"/>
        <v>1.7354111405835544</v>
      </c>
      <c r="N13" s="11">
        <v>10062</v>
      </c>
      <c r="O13" s="12">
        <v>6096</v>
      </c>
      <c r="P13" s="9">
        <f t="shared" si="3"/>
        <v>1.6505905511811023</v>
      </c>
      <c r="Q13" s="11">
        <v>9455</v>
      </c>
      <c r="R13" s="12">
        <v>5905</v>
      </c>
      <c r="S13" s="9">
        <f t="shared" si="4"/>
        <v>1.6011854360711262</v>
      </c>
      <c r="T13" s="11">
        <v>9271</v>
      </c>
      <c r="U13" s="12">
        <v>6045</v>
      </c>
      <c r="V13" s="9">
        <f t="shared" si="5"/>
        <v>1.5336641852770885</v>
      </c>
      <c r="W13" s="11">
        <v>8286</v>
      </c>
      <c r="X13" s="12">
        <v>5414</v>
      </c>
      <c r="Y13" s="9">
        <f t="shared" si="6"/>
        <v>1.5304765422977467</v>
      </c>
      <c r="Z13" s="11">
        <v>7649</v>
      </c>
      <c r="AA13" s="12">
        <v>5191</v>
      </c>
      <c r="AB13" s="9">
        <f t="shared" si="7"/>
        <v>1.4735118474282412</v>
      </c>
      <c r="AC13" s="11">
        <v>6690</v>
      </c>
      <c r="AD13" s="12">
        <v>4570</v>
      </c>
      <c r="AE13" s="9">
        <f t="shared" si="8"/>
        <v>1.463894967177243</v>
      </c>
      <c r="AF13" s="11">
        <v>6717</v>
      </c>
      <c r="AG13" s="12">
        <v>4671</v>
      </c>
      <c r="AH13" s="9">
        <f t="shared" si="9"/>
        <v>1.4380218368657676</v>
      </c>
      <c r="AI13" s="11">
        <v>6571</v>
      </c>
      <c r="AJ13" s="12">
        <v>4420</v>
      </c>
      <c r="AK13" s="9">
        <f t="shared" si="10"/>
        <v>1.4866515837104073</v>
      </c>
      <c r="AL13" s="11">
        <v>5995</v>
      </c>
      <c r="AM13" s="12">
        <v>4323</v>
      </c>
      <c r="AN13" s="9">
        <f t="shared" si="11"/>
        <v>1.38676844783715</v>
      </c>
      <c r="AO13" s="11">
        <v>6172</v>
      </c>
      <c r="AP13" s="12">
        <v>4318</v>
      </c>
      <c r="AQ13" s="9">
        <f t="shared" si="12"/>
        <v>1.4293654469661881</v>
      </c>
      <c r="AR13" s="11">
        <v>6757</v>
      </c>
      <c r="AS13" s="12">
        <v>4758</v>
      </c>
      <c r="AT13" s="9">
        <f t="shared" si="13"/>
        <v>1.4201345102984446</v>
      </c>
      <c r="AU13" s="11">
        <v>8942</v>
      </c>
      <c r="AV13" s="12">
        <v>5739</v>
      </c>
      <c r="AW13" s="9">
        <f t="shared" si="14"/>
        <v>1.5581111691932392</v>
      </c>
      <c r="AX13" s="16">
        <v>8633</v>
      </c>
      <c r="AY13" s="16">
        <v>5503</v>
      </c>
      <c r="AZ13" s="9">
        <f t="shared" si="15"/>
        <v>1.5687806650917682</v>
      </c>
      <c r="BA13" s="16">
        <v>7758</v>
      </c>
      <c r="BB13" s="16">
        <v>5079</v>
      </c>
      <c r="BC13" s="9">
        <f t="shared" si="16"/>
        <v>1.5274660366213821</v>
      </c>
      <c r="BD13" s="45" t="s">
        <v>41</v>
      </c>
    </row>
    <row r="14" spans="1:56" s="15" customFormat="1" x14ac:dyDescent="0.3">
      <c r="A14" s="20" t="s">
        <v>24</v>
      </c>
      <c r="B14" s="11">
        <v>1751</v>
      </c>
      <c r="C14" s="12">
        <v>755</v>
      </c>
      <c r="D14" s="21">
        <f t="shared" si="17"/>
        <v>2.3192052980132449</v>
      </c>
      <c r="E14" s="11">
        <v>1843</v>
      </c>
      <c r="F14" s="12">
        <v>819</v>
      </c>
      <c r="G14" s="9">
        <f t="shared" si="0"/>
        <v>2.2503052503052503</v>
      </c>
      <c r="H14" s="11">
        <v>1641</v>
      </c>
      <c r="I14" s="12">
        <v>725</v>
      </c>
      <c r="J14" s="9">
        <f t="shared" si="1"/>
        <v>2.2634482758620691</v>
      </c>
      <c r="K14" s="11">
        <v>1618</v>
      </c>
      <c r="L14" s="12">
        <v>772</v>
      </c>
      <c r="M14" s="9">
        <f t="shared" si="2"/>
        <v>2.0958549222797926</v>
      </c>
      <c r="N14" s="11">
        <v>1463</v>
      </c>
      <c r="O14" s="12">
        <v>786</v>
      </c>
      <c r="P14" s="9">
        <f t="shared" si="3"/>
        <v>1.861323155216285</v>
      </c>
      <c r="Q14" s="11">
        <v>1666</v>
      </c>
      <c r="R14" s="12">
        <v>967</v>
      </c>
      <c r="S14" s="9">
        <f t="shared" si="4"/>
        <v>1.7228541882109618</v>
      </c>
      <c r="T14" s="11">
        <v>1582</v>
      </c>
      <c r="U14" s="12">
        <v>977</v>
      </c>
      <c r="V14" s="9">
        <f t="shared" si="5"/>
        <v>1.6192425793244627</v>
      </c>
      <c r="W14" s="11">
        <v>1371</v>
      </c>
      <c r="X14" s="12">
        <v>857</v>
      </c>
      <c r="Y14" s="9">
        <f t="shared" si="6"/>
        <v>1.5997666277712952</v>
      </c>
      <c r="Z14" s="11">
        <v>1210</v>
      </c>
      <c r="AA14" s="12">
        <v>818</v>
      </c>
      <c r="AB14" s="9">
        <f t="shared" si="7"/>
        <v>1.4792176039119804</v>
      </c>
      <c r="AC14" s="11">
        <v>1143</v>
      </c>
      <c r="AD14" s="12">
        <v>809</v>
      </c>
      <c r="AE14" s="9">
        <f t="shared" si="8"/>
        <v>1.4128553770086527</v>
      </c>
      <c r="AF14" s="11">
        <v>1411</v>
      </c>
      <c r="AG14" s="12">
        <v>980</v>
      </c>
      <c r="AH14" s="9">
        <f t="shared" si="9"/>
        <v>1.439795918367347</v>
      </c>
      <c r="AI14" s="11">
        <v>1588</v>
      </c>
      <c r="AJ14" s="12">
        <v>1107</v>
      </c>
      <c r="AK14" s="9">
        <f t="shared" si="10"/>
        <v>1.4345076784101174</v>
      </c>
      <c r="AL14" s="11">
        <v>1750</v>
      </c>
      <c r="AM14" s="12">
        <v>1202</v>
      </c>
      <c r="AN14" s="9">
        <f t="shared" si="11"/>
        <v>1.4559068219633944</v>
      </c>
      <c r="AO14" s="11">
        <v>1733</v>
      </c>
      <c r="AP14" s="12">
        <v>1173</v>
      </c>
      <c r="AQ14" s="9">
        <f t="shared" si="12"/>
        <v>1.4774083546462062</v>
      </c>
      <c r="AR14" s="11">
        <v>1726</v>
      </c>
      <c r="AS14" s="12">
        <v>1209</v>
      </c>
      <c r="AT14" s="9">
        <f t="shared" si="13"/>
        <v>1.4276261373035566</v>
      </c>
      <c r="AU14" s="11">
        <v>2403</v>
      </c>
      <c r="AV14" s="12">
        <v>1627</v>
      </c>
      <c r="AW14" s="9">
        <f t="shared" si="14"/>
        <v>1.4769514443761524</v>
      </c>
      <c r="AX14" s="16">
        <v>2932</v>
      </c>
      <c r="AY14" s="16">
        <v>1676</v>
      </c>
      <c r="AZ14" s="9">
        <f t="shared" si="15"/>
        <v>1.7494033412887828</v>
      </c>
      <c r="BA14" s="16">
        <v>2887</v>
      </c>
      <c r="BB14" s="16">
        <v>1692</v>
      </c>
      <c r="BC14" s="9">
        <f t="shared" si="16"/>
        <v>1.7062647754137117</v>
      </c>
      <c r="BD14" s="45" t="s">
        <v>42</v>
      </c>
    </row>
    <row r="15" spans="1:56" s="15" customFormat="1" x14ac:dyDescent="0.3">
      <c r="A15" s="20" t="s">
        <v>2</v>
      </c>
      <c r="B15" s="11">
        <v>2073</v>
      </c>
      <c r="C15" s="12">
        <v>780</v>
      </c>
      <c r="D15" s="21">
        <f t="shared" si="17"/>
        <v>2.6576923076923076</v>
      </c>
      <c r="E15" s="11">
        <v>1984</v>
      </c>
      <c r="F15" s="12">
        <v>826</v>
      </c>
      <c r="G15" s="9">
        <f t="shared" si="0"/>
        <v>2.4019370460048428</v>
      </c>
      <c r="H15" s="11">
        <v>1834</v>
      </c>
      <c r="I15" s="12">
        <v>719</v>
      </c>
      <c r="J15" s="9">
        <f t="shared" si="1"/>
        <v>2.5507649513212796</v>
      </c>
      <c r="K15" s="11">
        <v>1618</v>
      </c>
      <c r="L15" s="12">
        <v>778</v>
      </c>
      <c r="M15" s="9">
        <f t="shared" si="2"/>
        <v>2.0796915167095116</v>
      </c>
      <c r="N15" s="11">
        <v>1511</v>
      </c>
      <c r="O15" s="12">
        <v>720</v>
      </c>
      <c r="P15" s="9">
        <f t="shared" si="3"/>
        <v>2.098611111111111</v>
      </c>
      <c r="Q15" s="11">
        <v>1451</v>
      </c>
      <c r="R15" s="12">
        <v>750</v>
      </c>
      <c r="S15" s="9">
        <f t="shared" si="4"/>
        <v>1.9346666666666668</v>
      </c>
      <c r="T15" s="11">
        <v>1406</v>
      </c>
      <c r="U15" s="12">
        <v>783</v>
      </c>
      <c r="V15" s="9">
        <f t="shared" si="5"/>
        <v>1.7956577266922094</v>
      </c>
      <c r="W15" s="11">
        <v>1332</v>
      </c>
      <c r="X15" s="12">
        <v>762</v>
      </c>
      <c r="Y15" s="9">
        <f t="shared" si="6"/>
        <v>1.7480314960629921</v>
      </c>
      <c r="Z15" s="11">
        <v>1316</v>
      </c>
      <c r="AA15" s="12">
        <v>761</v>
      </c>
      <c r="AB15" s="9">
        <f t="shared" si="7"/>
        <v>1.7293035479632064</v>
      </c>
      <c r="AC15" s="11">
        <v>1212</v>
      </c>
      <c r="AD15" s="12">
        <v>704</v>
      </c>
      <c r="AE15" s="9">
        <f t="shared" si="8"/>
        <v>1.7215909090909092</v>
      </c>
      <c r="AF15" s="17">
        <v>1179</v>
      </c>
      <c r="AG15" s="16">
        <v>678</v>
      </c>
      <c r="AH15" s="9">
        <f t="shared" si="9"/>
        <v>1.7389380530973451</v>
      </c>
      <c r="AI15" s="17">
        <v>1239</v>
      </c>
      <c r="AJ15" s="16">
        <v>740</v>
      </c>
      <c r="AK15" s="9">
        <f t="shared" si="10"/>
        <v>1.6743243243243244</v>
      </c>
      <c r="AL15" s="17">
        <v>1227</v>
      </c>
      <c r="AM15" s="16">
        <v>773</v>
      </c>
      <c r="AN15" s="9">
        <f t="shared" si="11"/>
        <v>1.5873221216041398</v>
      </c>
      <c r="AO15" s="17">
        <v>1276</v>
      </c>
      <c r="AP15" s="16">
        <v>800</v>
      </c>
      <c r="AQ15" s="9">
        <f t="shared" si="12"/>
        <v>1.595</v>
      </c>
      <c r="AR15" s="17">
        <v>1469</v>
      </c>
      <c r="AS15" s="16">
        <v>850</v>
      </c>
      <c r="AT15" s="9">
        <f t="shared" si="13"/>
        <v>1.7282352941176471</v>
      </c>
      <c r="AU15" s="17">
        <v>2334</v>
      </c>
      <c r="AV15" s="16">
        <v>992</v>
      </c>
      <c r="AW15" s="9">
        <f t="shared" si="14"/>
        <v>2.3528225806451615</v>
      </c>
      <c r="AX15" s="16">
        <v>2389</v>
      </c>
      <c r="AY15" s="16">
        <v>1307</v>
      </c>
      <c r="AZ15" s="9">
        <f t="shared" si="15"/>
        <v>1.8278500382555471</v>
      </c>
      <c r="BA15" s="16">
        <v>2272</v>
      </c>
      <c r="BB15" s="16">
        <v>1254</v>
      </c>
      <c r="BC15" s="9">
        <f t="shared" si="16"/>
        <v>1.8118022328548644</v>
      </c>
      <c r="BD15" s="45" t="s">
        <v>43</v>
      </c>
    </row>
    <row r="16" spans="1:56" s="15" customFormat="1" x14ac:dyDescent="0.3">
      <c r="A16" s="20" t="s">
        <v>25</v>
      </c>
      <c r="B16" s="11">
        <v>1565</v>
      </c>
      <c r="C16" s="12">
        <v>385</v>
      </c>
      <c r="D16" s="21">
        <f t="shared" si="17"/>
        <v>4.0649350649350646</v>
      </c>
      <c r="E16" s="11">
        <v>1635</v>
      </c>
      <c r="F16" s="12">
        <v>405</v>
      </c>
      <c r="G16" s="9">
        <f t="shared" si="0"/>
        <v>4.0370370370370372</v>
      </c>
      <c r="H16" s="11">
        <v>2110</v>
      </c>
      <c r="I16" s="12">
        <v>364</v>
      </c>
      <c r="J16" s="9">
        <f t="shared" si="1"/>
        <v>5.7967032967032965</v>
      </c>
      <c r="K16" s="11">
        <v>2278</v>
      </c>
      <c r="L16" s="12">
        <v>423</v>
      </c>
      <c r="M16" s="9">
        <f t="shared" si="2"/>
        <v>5.3853427895981083</v>
      </c>
      <c r="N16" s="11">
        <v>1919</v>
      </c>
      <c r="O16" s="12">
        <v>490</v>
      </c>
      <c r="P16" s="9">
        <f t="shared" si="3"/>
        <v>3.916326530612245</v>
      </c>
      <c r="Q16" s="11">
        <v>2103</v>
      </c>
      <c r="R16" s="12">
        <v>523</v>
      </c>
      <c r="S16" s="9">
        <f t="shared" si="4"/>
        <v>4.0210325047801145</v>
      </c>
      <c r="T16" s="11">
        <v>1865</v>
      </c>
      <c r="U16" s="12">
        <v>509</v>
      </c>
      <c r="V16" s="9">
        <f t="shared" si="5"/>
        <v>3.6640471512770136</v>
      </c>
      <c r="W16" s="11">
        <v>1743</v>
      </c>
      <c r="X16" s="12">
        <v>510</v>
      </c>
      <c r="Y16" s="9">
        <f t="shared" si="6"/>
        <v>3.4176470588235293</v>
      </c>
      <c r="Z16" s="11">
        <v>1750</v>
      </c>
      <c r="AA16" s="12">
        <v>554</v>
      </c>
      <c r="AB16" s="9">
        <f t="shared" si="7"/>
        <v>3.1588447653429603</v>
      </c>
      <c r="AC16" s="11">
        <v>1982</v>
      </c>
      <c r="AD16" s="12">
        <v>531</v>
      </c>
      <c r="AE16" s="9">
        <f t="shared" si="8"/>
        <v>3.7325800376647833</v>
      </c>
      <c r="AF16" s="11">
        <v>2342</v>
      </c>
      <c r="AG16" s="12">
        <v>621</v>
      </c>
      <c r="AH16" s="9">
        <f t="shared" si="9"/>
        <v>3.7713365539452495</v>
      </c>
      <c r="AI16" s="11">
        <v>2425</v>
      </c>
      <c r="AJ16" s="12">
        <v>689</v>
      </c>
      <c r="AK16" s="9">
        <f t="shared" si="10"/>
        <v>3.5195936139332367</v>
      </c>
      <c r="AL16" s="11">
        <v>2380</v>
      </c>
      <c r="AM16" s="12">
        <v>677</v>
      </c>
      <c r="AN16" s="9">
        <f t="shared" si="11"/>
        <v>3.5155096011816838</v>
      </c>
      <c r="AO16" s="11">
        <v>2519</v>
      </c>
      <c r="AP16" s="12">
        <v>589</v>
      </c>
      <c r="AQ16" s="9">
        <f t="shared" si="12"/>
        <v>4.2767402376910013</v>
      </c>
      <c r="AR16" s="11">
        <v>2552</v>
      </c>
      <c r="AS16" s="12">
        <v>589</v>
      </c>
      <c r="AT16" s="9">
        <f t="shared" si="13"/>
        <v>4.33276740237691</v>
      </c>
      <c r="AU16" s="11">
        <v>2771</v>
      </c>
      <c r="AV16" s="12">
        <v>633</v>
      </c>
      <c r="AW16" s="9">
        <f t="shared" si="14"/>
        <v>4.3775671406003163</v>
      </c>
      <c r="AX16" s="16">
        <v>2708</v>
      </c>
      <c r="AY16" s="16">
        <v>654</v>
      </c>
      <c r="AZ16" s="9">
        <f t="shared" si="15"/>
        <v>4.1406727828746179</v>
      </c>
      <c r="BA16" s="16">
        <v>2376</v>
      </c>
      <c r="BB16" s="16">
        <v>648</v>
      </c>
      <c r="BC16" s="9">
        <f t="shared" si="16"/>
        <v>3.6666666666666665</v>
      </c>
      <c r="BD16" s="45" t="s">
        <v>44</v>
      </c>
    </row>
    <row r="17" spans="1:56" s="15" customFormat="1" x14ac:dyDescent="0.3">
      <c r="A17" s="20" t="s">
        <v>26</v>
      </c>
      <c r="B17" s="11">
        <v>3810</v>
      </c>
      <c r="C17" s="12">
        <v>1287</v>
      </c>
      <c r="D17" s="21">
        <f t="shared" si="17"/>
        <v>2.9603729603729603</v>
      </c>
      <c r="E17" s="11">
        <v>3689</v>
      </c>
      <c r="F17" s="12">
        <v>1346</v>
      </c>
      <c r="G17" s="9">
        <f t="shared" si="0"/>
        <v>2.7407132243684993</v>
      </c>
      <c r="H17" s="11">
        <v>3407</v>
      </c>
      <c r="I17" s="12">
        <v>1262</v>
      </c>
      <c r="J17" s="9">
        <f t="shared" si="1"/>
        <v>2.6996830427892236</v>
      </c>
      <c r="K17" s="11">
        <v>3220</v>
      </c>
      <c r="L17" s="12">
        <v>1320</v>
      </c>
      <c r="M17" s="9">
        <f t="shared" si="2"/>
        <v>2.4393939393939394</v>
      </c>
      <c r="N17" s="11">
        <v>3315</v>
      </c>
      <c r="O17" s="12">
        <v>1431</v>
      </c>
      <c r="P17" s="9">
        <f t="shared" si="3"/>
        <v>2.3165618448637315</v>
      </c>
      <c r="Q17" s="11">
        <v>3171</v>
      </c>
      <c r="R17" s="12">
        <v>1434</v>
      </c>
      <c r="S17" s="9">
        <f t="shared" si="4"/>
        <v>2.2112970711297071</v>
      </c>
      <c r="T17" s="11">
        <v>3023</v>
      </c>
      <c r="U17" s="12">
        <v>1412</v>
      </c>
      <c r="V17" s="9">
        <f t="shared" si="5"/>
        <v>2.1409348441926346</v>
      </c>
      <c r="W17" s="11">
        <v>2879</v>
      </c>
      <c r="X17" s="12">
        <v>1453</v>
      </c>
      <c r="Y17" s="9">
        <f t="shared" si="6"/>
        <v>1.981417756366139</v>
      </c>
      <c r="Z17" s="11">
        <v>2682</v>
      </c>
      <c r="AA17" s="12">
        <v>1415</v>
      </c>
      <c r="AB17" s="9">
        <f t="shared" si="7"/>
        <v>1.8954063604240283</v>
      </c>
      <c r="AC17" s="11">
        <v>3136</v>
      </c>
      <c r="AD17" s="12">
        <v>1570</v>
      </c>
      <c r="AE17" s="9">
        <f t="shared" si="8"/>
        <v>1.9974522292993631</v>
      </c>
      <c r="AF17" s="11">
        <v>3658</v>
      </c>
      <c r="AG17" s="12">
        <v>1752</v>
      </c>
      <c r="AH17" s="9">
        <f t="shared" si="9"/>
        <v>2.0878995433789953</v>
      </c>
      <c r="AI17" s="11">
        <v>3459</v>
      </c>
      <c r="AJ17" s="12">
        <v>1518</v>
      </c>
      <c r="AK17" s="9">
        <f t="shared" si="10"/>
        <v>2.2786561264822134</v>
      </c>
      <c r="AL17" s="11">
        <v>3205</v>
      </c>
      <c r="AM17" s="12">
        <v>1466</v>
      </c>
      <c r="AN17" s="9">
        <f t="shared" si="11"/>
        <v>2.1862210095497954</v>
      </c>
      <c r="AO17" s="11">
        <v>3282</v>
      </c>
      <c r="AP17" s="12">
        <v>1573</v>
      </c>
      <c r="AQ17" s="9">
        <f t="shared" si="12"/>
        <v>2.0864589955499047</v>
      </c>
      <c r="AR17" s="11">
        <v>3369</v>
      </c>
      <c r="AS17" s="12">
        <v>1681</v>
      </c>
      <c r="AT17" s="9">
        <f t="shared" si="13"/>
        <v>2.0041641879833434</v>
      </c>
      <c r="AU17" s="11">
        <v>4470</v>
      </c>
      <c r="AV17" s="12">
        <v>1984</v>
      </c>
      <c r="AW17" s="9">
        <f t="shared" si="14"/>
        <v>2.253024193548387</v>
      </c>
      <c r="AX17" s="16">
        <v>3778</v>
      </c>
      <c r="AY17" s="16">
        <v>1788</v>
      </c>
      <c r="AZ17" s="9">
        <f t="shared" si="15"/>
        <v>2.1129753914988814</v>
      </c>
      <c r="BA17" s="16">
        <v>3469</v>
      </c>
      <c r="BB17" s="16">
        <v>1713</v>
      </c>
      <c r="BC17" s="9">
        <f t="shared" si="16"/>
        <v>2.0251021599532981</v>
      </c>
      <c r="BD17" s="45" t="s">
        <v>45</v>
      </c>
    </row>
    <row r="18" spans="1:56" s="15" customFormat="1" x14ac:dyDescent="0.3">
      <c r="A18" s="20" t="s">
        <v>27</v>
      </c>
      <c r="B18" s="11">
        <v>2015</v>
      </c>
      <c r="C18" s="12">
        <v>1058</v>
      </c>
      <c r="D18" s="21">
        <f t="shared" si="17"/>
        <v>1.9045368620037808</v>
      </c>
      <c r="E18" s="11">
        <v>2108</v>
      </c>
      <c r="F18" s="12">
        <v>1148</v>
      </c>
      <c r="G18" s="9">
        <f t="shared" si="0"/>
        <v>1.8362369337979094</v>
      </c>
      <c r="H18" s="11">
        <v>2320</v>
      </c>
      <c r="I18" s="12">
        <v>1157</v>
      </c>
      <c r="J18" s="9">
        <f t="shared" si="1"/>
        <v>2.0051858254105444</v>
      </c>
      <c r="K18" s="11">
        <v>2492</v>
      </c>
      <c r="L18" s="12">
        <v>1315</v>
      </c>
      <c r="M18" s="9">
        <f t="shared" si="2"/>
        <v>1.8950570342205324</v>
      </c>
      <c r="N18" s="11">
        <v>2208</v>
      </c>
      <c r="O18" s="12">
        <v>1236</v>
      </c>
      <c r="P18" s="9">
        <f t="shared" si="3"/>
        <v>1.7864077669902914</v>
      </c>
      <c r="Q18" s="11">
        <v>2051</v>
      </c>
      <c r="R18" s="12">
        <v>1249</v>
      </c>
      <c r="S18" s="9">
        <f t="shared" si="4"/>
        <v>1.6421136909527623</v>
      </c>
      <c r="T18" s="11">
        <v>2180</v>
      </c>
      <c r="U18" s="12">
        <v>1280</v>
      </c>
      <c r="V18" s="9">
        <f t="shared" si="5"/>
        <v>1.703125</v>
      </c>
      <c r="W18" s="11">
        <v>2212</v>
      </c>
      <c r="X18" s="12">
        <v>1355</v>
      </c>
      <c r="Y18" s="9">
        <f t="shared" si="6"/>
        <v>1.6324723247232473</v>
      </c>
      <c r="Z18" s="11">
        <v>2235</v>
      </c>
      <c r="AA18" s="12">
        <v>1366</v>
      </c>
      <c r="AB18" s="9">
        <f t="shared" si="7"/>
        <v>1.6361639824304539</v>
      </c>
      <c r="AC18" s="11">
        <v>2453</v>
      </c>
      <c r="AD18" s="12">
        <v>1453</v>
      </c>
      <c r="AE18" s="9">
        <f t="shared" si="8"/>
        <v>1.6882312456985547</v>
      </c>
      <c r="AF18" s="11">
        <v>2748</v>
      </c>
      <c r="AG18" s="12">
        <v>1713</v>
      </c>
      <c r="AH18" s="9">
        <f t="shared" si="9"/>
        <v>1.6042031523642732</v>
      </c>
      <c r="AI18" s="11">
        <v>3034</v>
      </c>
      <c r="AJ18" s="12">
        <v>1795</v>
      </c>
      <c r="AK18" s="9">
        <f t="shared" si="10"/>
        <v>1.6902506963788302</v>
      </c>
      <c r="AL18" s="11">
        <v>3438</v>
      </c>
      <c r="AM18" s="12">
        <v>2046</v>
      </c>
      <c r="AN18" s="9">
        <f t="shared" si="11"/>
        <v>1.6803519061583578</v>
      </c>
      <c r="AO18" s="11">
        <v>3973</v>
      </c>
      <c r="AP18" s="12">
        <v>2357</v>
      </c>
      <c r="AQ18" s="9">
        <f t="shared" si="12"/>
        <v>1.6856173101400085</v>
      </c>
      <c r="AR18" s="11">
        <v>4560</v>
      </c>
      <c r="AS18" s="12">
        <v>2789</v>
      </c>
      <c r="AT18" s="9">
        <f t="shared" si="13"/>
        <v>1.6349946217282181</v>
      </c>
      <c r="AU18" s="11">
        <v>5372</v>
      </c>
      <c r="AV18" s="12">
        <v>2935</v>
      </c>
      <c r="AW18" s="9">
        <f t="shared" si="14"/>
        <v>1.8303236797274276</v>
      </c>
      <c r="AX18" s="16">
        <v>5280</v>
      </c>
      <c r="AY18" s="16">
        <v>2999</v>
      </c>
      <c r="AZ18" s="9">
        <f t="shared" si="15"/>
        <v>1.7605868622874292</v>
      </c>
      <c r="BA18" s="16">
        <v>5545</v>
      </c>
      <c r="BB18" s="16">
        <v>3114</v>
      </c>
      <c r="BC18" s="9">
        <f t="shared" si="16"/>
        <v>1.7806679511881824</v>
      </c>
      <c r="BD18" s="45" t="s">
        <v>46</v>
      </c>
    </row>
    <row r="19" spans="1:56" s="15" customFormat="1" x14ac:dyDescent="0.3">
      <c r="A19" s="20" t="s">
        <v>28</v>
      </c>
      <c r="B19" s="11">
        <v>1017</v>
      </c>
      <c r="C19" s="12">
        <v>604</v>
      </c>
      <c r="D19" s="21">
        <f t="shared" si="17"/>
        <v>1.6837748344370862</v>
      </c>
      <c r="E19" s="11">
        <v>974</v>
      </c>
      <c r="F19" s="12">
        <v>542</v>
      </c>
      <c r="G19" s="9">
        <f t="shared" si="0"/>
        <v>1.7970479704797049</v>
      </c>
      <c r="H19" s="11">
        <v>968</v>
      </c>
      <c r="I19" s="12">
        <v>528</v>
      </c>
      <c r="J19" s="9">
        <f t="shared" si="1"/>
        <v>1.8333333333333333</v>
      </c>
      <c r="K19" s="11">
        <v>867</v>
      </c>
      <c r="L19" s="12">
        <v>509</v>
      </c>
      <c r="M19" s="9">
        <f t="shared" si="2"/>
        <v>1.7033398821218075</v>
      </c>
      <c r="N19" s="11">
        <v>829</v>
      </c>
      <c r="O19" s="12">
        <v>519</v>
      </c>
      <c r="P19" s="9">
        <f t="shared" si="3"/>
        <v>1.5973025048169558</v>
      </c>
      <c r="Q19" s="11">
        <v>843</v>
      </c>
      <c r="R19" s="12">
        <v>545</v>
      </c>
      <c r="S19" s="9">
        <f t="shared" si="4"/>
        <v>1.546788990825688</v>
      </c>
      <c r="T19" s="11">
        <v>797</v>
      </c>
      <c r="U19" s="12">
        <v>508</v>
      </c>
      <c r="V19" s="9">
        <f t="shared" si="5"/>
        <v>1.5688976377952757</v>
      </c>
      <c r="W19" s="11">
        <v>774</v>
      </c>
      <c r="X19" s="12">
        <v>514</v>
      </c>
      <c r="Y19" s="9">
        <f t="shared" si="6"/>
        <v>1.5058365758754864</v>
      </c>
      <c r="Z19" s="11">
        <v>768</v>
      </c>
      <c r="AA19" s="12">
        <v>532</v>
      </c>
      <c r="AB19" s="9">
        <f t="shared" si="7"/>
        <v>1.4436090225563909</v>
      </c>
      <c r="AC19" s="11">
        <v>834</v>
      </c>
      <c r="AD19" s="12">
        <v>573</v>
      </c>
      <c r="AE19" s="9">
        <f t="shared" si="8"/>
        <v>1.455497382198953</v>
      </c>
      <c r="AF19" s="11">
        <v>745</v>
      </c>
      <c r="AG19" s="12">
        <v>513</v>
      </c>
      <c r="AH19" s="9">
        <f t="shared" si="9"/>
        <v>1.4522417153996101</v>
      </c>
      <c r="AI19" s="11">
        <v>827</v>
      </c>
      <c r="AJ19" s="12">
        <v>524</v>
      </c>
      <c r="AK19" s="9">
        <f t="shared" si="10"/>
        <v>1.5782442748091603</v>
      </c>
      <c r="AL19" s="11">
        <v>810</v>
      </c>
      <c r="AM19" s="12">
        <v>511</v>
      </c>
      <c r="AN19" s="9">
        <f t="shared" si="11"/>
        <v>1.5851272015655578</v>
      </c>
      <c r="AO19" s="11">
        <v>852</v>
      </c>
      <c r="AP19" s="12">
        <v>586</v>
      </c>
      <c r="AQ19" s="9">
        <f t="shared" si="12"/>
        <v>1.453924914675768</v>
      </c>
      <c r="AR19" s="11">
        <v>765</v>
      </c>
      <c r="AS19" s="12">
        <v>519</v>
      </c>
      <c r="AT19" s="9">
        <f t="shared" si="13"/>
        <v>1.4739884393063585</v>
      </c>
      <c r="AU19" s="11">
        <v>1027</v>
      </c>
      <c r="AV19" s="12">
        <v>695</v>
      </c>
      <c r="AW19" s="9">
        <f t="shared" si="14"/>
        <v>1.4776978417266187</v>
      </c>
      <c r="AX19" s="16">
        <v>865</v>
      </c>
      <c r="AY19" s="16">
        <v>576</v>
      </c>
      <c r="AZ19" s="9">
        <f t="shared" si="15"/>
        <v>1.5017361111111112</v>
      </c>
      <c r="BA19" s="16">
        <v>894</v>
      </c>
      <c r="BB19" s="16">
        <v>623</v>
      </c>
      <c r="BC19" s="9">
        <f t="shared" si="16"/>
        <v>1.434991974317817</v>
      </c>
      <c r="BD19" s="45" t="s">
        <v>47</v>
      </c>
    </row>
    <row r="20" spans="1:56" s="15" customFormat="1" x14ac:dyDescent="0.3">
      <c r="A20" s="20" t="s">
        <v>29</v>
      </c>
      <c r="B20" s="11">
        <v>1840</v>
      </c>
      <c r="C20" s="12">
        <v>985</v>
      </c>
      <c r="D20" s="21">
        <f t="shared" si="17"/>
        <v>1.868020304568528</v>
      </c>
      <c r="E20" s="11">
        <v>1792</v>
      </c>
      <c r="F20" s="12">
        <v>1002</v>
      </c>
      <c r="G20" s="9">
        <f t="shared" si="0"/>
        <v>1.7884231536926147</v>
      </c>
      <c r="H20" s="11">
        <v>1568</v>
      </c>
      <c r="I20" s="12">
        <v>823</v>
      </c>
      <c r="J20" s="9">
        <f t="shared" si="1"/>
        <v>1.905224787363305</v>
      </c>
      <c r="K20" s="11">
        <v>1555</v>
      </c>
      <c r="L20" s="12">
        <v>873</v>
      </c>
      <c r="M20" s="9">
        <f t="shared" si="2"/>
        <v>1.7812142038946162</v>
      </c>
      <c r="N20" s="11">
        <v>1544</v>
      </c>
      <c r="O20" s="12">
        <v>950</v>
      </c>
      <c r="P20" s="9">
        <f t="shared" si="3"/>
        <v>1.6252631578947367</v>
      </c>
      <c r="Q20" s="11">
        <v>1556</v>
      </c>
      <c r="R20" s="12">
        <v>956</v>
      </c>
      <c r="S20" s="9">
        <f t="shared" si="4"/>
        <v>1.6276150627615062</v>
      </c>
      <c r="T20" s="11">
        <v>1526</v>
      </c>
      <c r="U20" s="12">
        <v>966</v>
      </c>
      <c r="V20" s="9">
        <f t="shared" si="5"/>
        <v>1.5797101449275361</v>
      </c>
      <c r="W20" s="11">
        <v>1597</v>
      </c>
      <c r="X20" s="12">
        <v>980</v>
      </c>
      <c r="Y20" s="9">
        <f t="shared" si="6"/>
        <v>1.629591836734694</v>
      </c>
      <c r="Z20" s="11">
        <v>1524</v>
      </c>
      <c r="AA20" s="12">
        <v>931</v>
      </c>
      <c r="AB20" s="9">
        <f t="shared" si="7"/>
        <v>1.6369495166487649</v>
      </c>
      <c r="AC20" s="11">
        <v>1569</v>
      </c>
      <c r="AD20" s="12">
        <v>967</v>
      </c>
      <c r="AE20" s="9">
        <f t="shared" si="8"/>
        <v>1.6225439503619441</v>
      </c>
      <c r="AF20" s="11">
        <v>1507</v>
      </c>
      <c r="AG20" s="12">
        <v>971</v>
      </c>
      <c r="AH20" s="9">
        <f t="shared" si="9"/>
        <v>1.5520082389289391</v>
      </c>
      <c r="AI20" s="11">
        <v>1639</v>
      </c>
      <c r="AJ20" s="12">
        <v>1017</v>
      </c>
      <c r="AK20" s="9">
        <f t="shared" si="10"/>
        <v>1.6116027531956736</v>
      </c>
      <c r="AL20" s="11">
        <v>1410</v>
      </c>
      <c r="AM20" s="12">
        <v>833</v>
      </c>
      <c r="AN20" s="9">
        <f t="shared" si="11"/>
        <v>1.6926770708283314</v>
      </c>
      <c r="AO20" s="11">
        <v>1491</v>
      </c>
      <c r="AP20" s="12">
        <v>954</v>
      </c>
      <c r="AQ20" s="9">
        <f t="shared" si="12"/>
        <v>1.5628930817610063</v>
      </c>
      <c r="AR20" s="11">
        <v>1788</v>
      </c>
      <c r="AS20" s="12">
        <v>1131</v>
      </c>
      <c r="AT20" s="9">
        <f t="shared" si="13"/>
        <v>1.5809018567639257</v>
      </c>
      <c r="AU20" s="11">
        <v>2543</v>
      </c>
      <c r="AV20" s="12">
        <v>1485</v>
      </c>
      <c r="AW20" s="9">
        <f t="shared" si="14"/>
        <v>1.7124579124579125</v>
      </c>
      <c r="AX20" s="16">
        <v>1865</v>
      </c>
      <c r="AY20" s="16">
        <v>1187</v>
      </c>
      <c r="AZ20" s="9">
        <f t="shared" si="15"/>
        <v>1.5711878685762426</v>
      </c>
      <c r="BA20" s="16">
        <v>1798</v>
      </c>
      <c r="BB20" s="16">
        <v>1116</v>
      </c>
      <c r="BC20" s="9">
        <f t="shared" si="16"/>
        <v>1.6111111111111112</v>
      </c>
      <c r="BD20" s="45" t="s">
        <v>48</v>
      </c>
    </row>
    <row r="21" spans="1:56" s="15" customFormat="1" x14ac:dyDescent="0.3">
      <c r="A21" s="20" t="s">
        <v>30</v>
      </c>
      <c r="B21" s="11">
        <v>321</v>
      </c>
      <c r="C21" s="12">
        <v>160</v>
      </c>
      <c r="D21" s="21">
        <f t="shared" si="17"/>
        <v>2.0062500000000001</v>
      </c>
      <c r="E21" s="11">
        <v>288</v>
      </c>
      <c r="F21" s="12">
        <v>169</v>
      </c>
      <c r="G21" s="9">
        <f t="shared" si="0"/>
        <v>1.7041420118343196</v>
      </c>
      <c r="H21" s="11">
        <v>298</v>
      </c>
      <c r="I21" s="12">
        <v>184</v>
      </c>
      <c r="J21" s="9">
        <f t="shared" si="1"/>
        <v>1.6195652173913044</v>
      </c>
      <c r="K21" s="11">
        <v>334</v>
      </c>
      <c r="L21" s="12">
        <v>214</v>
      </c>
      <c r="M21" s="9">
        <f t="shared" si="2"/>
        <v>1.5607476635514019</v>
      </c>
      <c r="N21" s="11">
        <v>315</v>
      </c>
      <c r="O21" s="12">
        <v>194</v>
      </c>
      <c r="P21" s="9">
        <f t="shared" si="3"/>
        <v>1.6237113402061856</v>
      </c>
      <c r="Q21" s="11">
        <v>325</v>
      </c>
      <c r="R21" s="12">
        <v>224</v>
      </c>
      <c r="S21" s="9">
        <f t="shared" si="4"/>
        <v>1.4508928571428572</v>
      </c>
      <c r="T21" s="11">
        <v>345</v>
      </c>
      <c r="U21" s="12">
        <v>248</v>
      </c>
      <c r="V21" s="9">
        <f t="shared" si="5"/>
        <v>1.3911290322580645</v>
      </c>
      <c r="W21" s="11">
        <v>337</v>
      </c>
      <c r="X21" s="12">
        <v>249</v>
      </c>
      <c r="Y21" s="9">
        <f t="shared" si="6"/>
        <v>1.3534136546184738</v>
      </c>
      <c r="Z21" s="11">
        <v>359</v>
      </c>
      <c r="AA21" s="12">
        <v>260</v>
      </c>
      <c r="AB21" s="9">
        <f t="shared" si="7"/>
        <v>1.3807692307692307</v>
      </c>
      <c r="AC21" s="11">
        <v>415</v>
      </c>
      <c r="AD21" s="12">
        <v>301</v>
      </c>
      <c r="AE21" s="9">
        <f t="shared" si="8"/>
        <v>1.3787375415282392</v>
      </c>
      <c r="AF21" s="17">
        <v>366</v>
      </c>
      <c r="AG21" s="16">
        <v>279</v>
      </c>
      <c r="AH21" s="9">
        <f t="shared" si="9"/>
        <v>1.3118279569892473</v>
      </c>
      <c r="AI21" s="17">
        <v>346</v>
      </c>
      <c r="AJ21" s="16">
        <v>237</v>
      </c>
      <c r="AK21" s="9">
        <f t="shared" si="10"/>
        <v>1.4599156118143459</v>
      </c>
      <c r="AL21" s="17">
        <v>283</v>
      </c>
      <c r="AM21" s="16">
        <v>210</v>
      </c>
      <c r="AN21" s="9">
        <f t="shared" si="11"/>
        <v>1.3476190476190477</v>
      </c>
      <c r="AO21" s="17">
        <v>339</v>
      </c>
      <c r="AP21" s="16">
        <v>269</v>
      </c>
      <c r="AQ21" s="9">
        <f t="shared" si="12"/>
        <v>1.2602230483271375</v>
      </c>
      <c r="AR21" s="17">
        <v>400</v>
      </c>
      <c r="AS21" s="16">
        <v>326</v>
      </c>
      <c r="AT21" s="9">
        <f t="shared" si="13"/>
        <v>1.2269938650306749</v>
      </c>
      <c r="AU21" s="17">
        <v>476</v>
      </c>
      <c r="AV21" s="16">
        <v>358</v>
      </c>
      <c r="AW21" s="9">
        <f t="shared" si="14"/>
        <v>1.3296089385474861</v>
      </c>
      <c r="AX21" s="16">
        <v>412</v>
      </c>
      <c r="AY21" s="16">
        <v>283</v>
      </c>
      <c r="AZ21" s="9">
        <f t="shared" si="15"/>
        <v>1.4558303886925794</v>
      </c>
      <c r="BA21" s="16">
        <v>332</v>
      </c>
      <c r="BB21" s="16">
        <v>225</v>
      </c>
      <c r="BC21" s="9">
        <f t="shared" si="16"/>
        <v>1.4755555555555555</v>
      </c>
      <c r="BD21" s="45" t="s">
        <v>49</v>
      </c>
    </row>
    <row r="22" spans="1:56" s="15" customFormat="1" x14ac:dyDescent="0.3">
      <c r="A22" s="34" t="s">
        <v>31</v>
      </c>
      <c r="B22" s="35">
        <v>5151</v>
      </c>
      <c r="C22" s="36">
        <v>2403</v>
      </c>
      <c r="D22" s="37">
        <f t="shared" si="17"/>
        <v>2.1435705368289639</v>
      </c>
      <c r="E22" s="35">
        <v>5301</v>
      </c>
      <c r="F22" s="36">
        <v>2571</v>
      </c>
      <c r="G22" s="38">
        <f t="shared" si="0"/>
        <v>2.0618436406067677</v>
      </c>
      <c r="H22" s="35">
        <v>6060</v>
      </c>
      <c r="I22" s="36">
        <v>2436</v>
      </c>
      <c r="J22" s="38">
        <f t="shared" si="1"/>
        <v>2.4876847290640396</v>
      </c>
      <c r="K22" s="35">
        <v>6328</v>
      </c>
      <c r="L22" s="36">
        <v>2708</v>
      </c>
      <c r="M22" s="38">
        <f t="shared" si="2"/>
        <v>2.3367799113737076</v>
      </c>
      <c r="N22" s="35">
        <v>5520</v>
      </c>
      <c r="O22" s="36">
        <v>2728</v>
      </c>
      <c r="P22" s="38">
        <f t="shared" si="3"/>
        <v>2.0234604105571847</v>
      </c>
      <c r="Q22" s="35">
        <v>5383</v>
      </c>
      <c r="R22" s="36">
        <v>2735</v>
      </c>
      <c r="S22" s="38">
        <f t="shared" si="4"/>
        <v>1.9681901279707494</v>
      </c>
      <c r="T22" s="35">
        <v>5365</v>
      </c>
      <c r="U22" s="36">
        <v>2829</v>
      </c>
      <c r="V22" s="38">
        <f t="shared" si="5"/>
        <v>1.8964298338635561</v>
      </c>
      <c r="W22" s="35">
        <v>4982</v>
      </c>
      <c r="X22" s="36">
        <v>2764</v>
      </c>
      <c r="Y22" s="38">
        <f t="shared" si="6"/>
        <v>1.8024602026049203</v>
      </c>
      <c r="Z22" s="35">
        <v>4895</v>
      </c>
      <c r="AA22" s="36">
        <v>2887</v>
      </c>
      <c r="AB22" s="38">
        <f t="shared" si="7"/>
        <v>1.6955316937997922</v>
      </c>
      <c r="AC22" s="35">
        <v>4984</v>
      </c>
      <c r="AD22" s="36">
        <v>2827</v>
      </c>
      <c r="AE22" s="38">
        <f t="shared" si="8"/>
        <v>1.7629996462681288</v>
      </c>
      <c r="AF22" s="35">
        <v>6474</v>
      </c>
      <c r="AG22" s="36">
        <v>3683</v>
      </c>
      <c r="AH22" s="38">
        <f t="shared" si="9"/>
        <v>1.7578061363019277</v>
      </c>
      <c r="AI22" s="35">
        <v>6940</v>
      </c>
      <c r="AJ22" s="36">
        <v>3880</v>
      </c>
      <c r="AK22" s="38">
        <f t="shared" si="10"/>
        <v>1.7886597938144331</v>
      </c>
      <c r="AL22" s="35">
        <v>6772</v>
      </c>
      <c r="AM22" s="36">
        <v>3882</v>
      </c>
      <c r="AN22" s="38">
        <f t="shared" si="11"/>
        <v>1.7444616177228234</v>
      </c>
      <c r="AO22" s="35">
        <v>6613</v>
      </c>
      <c r="AP22" s="36">
        <v>3938</v>
      </c>
      <c r="AQ22" s="38">
        <f t="shared" si="12"/>
        <v>1.6792788217369223</v>
      </c>
      <c r="AR22" s="35">
        <v>7219</v>
      </c>
      <c r="AS22" s="36">
        <v>4141</v>
      </c>
      <c r="AT22" s="38">
        <f t="shared" si="13"/>
        <v>1.743298720115914</v>
      </c>
      <c r="AU22" s="35">
        <v>9478</v>
      </c>
      <c r="AV22" s="36">
        <v>4845</v>
      </c>
      <c r="AW22" s="38">
        <f t="shared" si="14"/>
        <v>1.9562435500515996</v>
      </c>
      <c r="AX22" s="57">
        <v>7895</v>
      </c>
      <c r="AY22" s="57">
        <v>4302</v>
      </c>
      <c r="AZ22" s="38">
        <f t="shared" si="15"/>
        <v>1.8351929335192934</v>
      </c>
      <c r="BA22" s="57">
        <v>7055</v>
      </c>
      <c r="BB22" s="57">
        <v>4004</v>
      </c>
      <c r="BC22" s="38">
        <f t="shared" si="16"/>
        <v>1.761988011988012</v>
      </c>
      <c r="BD22" s="47" t="s">
        <v>50</v>
      </c>
    </row>
    <row r="23" spans="1:56" x14ac:dyDescent="0.3">
      <c r="B23" s="19"/>
      <c r="AU23" s="14"/>
    </row>
    <row r="24" spans="1:56" x14ac:dyDescent="0.3">
      <c r="A24" s="1" t="s">
        <v>19</v>
      </c>
      <c r="B24" s="19"/>
      <c r="C24" s="19"/>
      <c r="E24" s="19"/>
      <c r="F24" s="19"/>
      <c r="BD24" s="1" t="s">
        <v>57</v>
      </c>
    </row>
    <row r="25" spans="1:56" x14ac:dyDescent="0.3">
      <c r="A25" s="18" t="s">
        <v>34</v>
      </c>
      <c r="BD25" s="1" t="s">
        <v>66</v>
      </c>
    </row>
    <row r="26" spans="1:56" x14ac:dyDescent="0.3">
      <c r="A26" s="41" t="s">
        <v>62</v>
      </c>
      <c r="BD26" s="1" t="s">
        <v>63</v>
      </c>
    </row>
    <row r="27" spans="1:56" x14ac:dyDescent="0.3">
      <c r="A27" s="18" t="s">
        <v>35</v>
      </c>
      <c r="BD27" s="1" t="s">
        <v>64</v>
      </c>
    </row>
    <row r="28" spans="1:56" x14ac:dyDescent="0.3">
      <c r="A28" s="18" t="s">
        <v>33</v>
      </c>
      <c r="BD28" s="50" t="s">
        <v>56</v>
      </c>
    </row>
    <row r="29" spans="1:56" s="61" customFormat="1" x14ac:dyDescent="0.3">
      <c r="A29" s="62" t="s">
        <v>71</v>
      </c>
      <c r="C29" s="63"/>
      <c r="D29" s="64"/>
      <c r="E29" s="63"/>
      <c r="F29" s="64"/>
      <c r="G29" s="64"/>
      <c r="H29" s="60"/>
      <c r="BD29" s="65" t="s">
        <v>72</v>
      </c>
    </row>
    <row r="30" spans="1:56" x14ac:dyDescent="0.3">
      <c r="A30" s="1" t="s">
        <v>20</v>
      </c>
      <c r="BD30" s="1" t="s">
        <v>58</v>
      </c>
    </row>
    <row r="36" spans="56:56" ht="15" x14ac:dyDescent="0.3">
      <c r="BD36" s="49"/>
    </row>
    <row r="37" spans="56:56" ht="15" x14ac:dyDescent="0.3">
      <c r="BD37" s="49"/>
    </row>
  </sheetData>
  <mergeCells count="20">
    <mergeCell ref="A5:A7"/>
    <mergeCell ref="AF5:AH5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BD5:BD7"/>
    <mergeCell ref="AI5:AK5"/>
    <mergeCell ref="AL5:AN5"/>
    <mergeCell ref="AO5:AQ5"/>
    <mergeCell ref="AR5:AT5"/>
    <mergeCell ref="AU5:AW5"/>
    <mergeCell ref="AX5:AZ5"/>
    <mergeCell ref="BA5:BC5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16" max="16383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Table 20</vt:lpstr>
      <vt:lpstr>'Table 20'!WPrint_TitlesW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Maxiutin</dc:creator>
  <cp:lastModifiedBy>Avner Gordon</cp:lastModifiedBy>
  <dcterms:created xsi:type="dcterms:W3CDTF">2021-10-04T09:31:12Z</dcterms:created>
  <dcterms:modified xsi:type="dcterms:W3CDTF">2023-07-20T12:47:39Z</dcterms:modified>
</cp:coreProperties>
</file>